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8070" activeTab="0"/>
  </bookViews>
  <sheets>
    <sheet name="Flip a Coin" sheetId="1" r:id="rId1"/>
    <sheet name="Invest or Not" sheetId="2" r:id="rId2"/>
    <sheet name="treeCalc_2" sheetId="3" state="hidden" r:id="rId3"/>
    <sheet name="treeCalc_1" sheetId="4" state="hidden" r:id="rId4"/>
  </sheets>
  <definedNames>
    <definedName name="PTree_PolicySuggestion_IncludeDecisionTable" hidden="1">TRUE</definedName>
    <definedName name="PTree_PolicySuggestion_IncludeOptimalDecisionTree" hidden="1">TRUE</definedName>
    <definedName name="PTree_PolicySuggestion_Model" hidden="1">PTreeObjectReference(PTDecisionTree_2,'treeCalc_2'!$A$1)</definedName>
    <definedName name="PTree_PolicySuggestion_StartingNode" hidden="1">PTreeObjectReference(NULL,NULL)</definedName>
    <definedName name="PTree_RiskProfile_IncludeCumulativeChart" hidden="1">TRUE</definedName>
    <definedName name="PTree_RiskProfile_IncludeProbabilityChart" hidden="1">TRUE</definedName>
    <definedName name="PTree_RiskProfile_IncludeStatisticalSummary" hidden="1">TRUE</definedName>
    <definedName name="PTree_RiskProfile_Model" hidden="1">PTreeObjectReference(PTDecisionTree_2,'treeCalc_2'!$A$1)</definedName>
    <definedName name="PTree_RiskProfile_PathsToAnalyze" hidden="1">1</definedName>
    <definedName name="PTree_RiskProfile_StartingNode" hidden="1">PTreeObjectReference(NULL,NULL)</definedName>
    <definedName name="PTree_SensitivityAnalysis_AnalysisType" hidden="1">1</definedName>
    <definedName name="PTree_SensitivityAnalysis_GraphsDisplayPercentageChange" hidden="1">FALSE</definedName>
    <definedName name="PTree_SensitivityAnalysis_IncludeSensitivityGraph" hidden="1">TRUE</definedName>
    <definedName name="PTree_SensitivityAnalysis_IncludeSpiderGraph" hidden="1">TRUE</definedName>
    <definedName name="PTree_SensitivityAnalysis_IncludeStrategyRegion" hidden="1">TRUE</definedName>
    <definedName name="PTree_SensitivityAnalysis_IncludeTornadoGraph" hidden="1">TRUE</definedName>
    <definedName name="PTree_SensitivityAnalysis_Inputs_1_AlternateCellLabel" hidden="1">""</definedName>
    <definedName name="PTree_SensitivityAnalysis_Inputs_1_BaseValueIsAutomatic" hidden="1">TRUE</definedName>
    <definedName name="PTree_SensitivityAnalysis_Inputs_1_MaintainProbabilityNormalization" hidden="1">FALSE</definedName>
    <definedName name="PTree_SensitivityAnalysis_Inputs_1_ManualBaseValue" hidden="1">0</definedName>
    <definedName name="PTree_SensitivityAnalysis_Inputs_1_Maximum" hidden="1">10</definedName>
    <definedName name="PTree_SensitivityAnalysis_Inputs_1_Minimum" hidden="1">0</definedName>
    <definedName name="PTree_SensitivityAnalysis_Inputs_1_OneWayAnalysis" hidden="1">1</definedName>
    <definedName name="PTree_SensitivityAnalysis_Inputs_1_Steps" hidden="1">10</definedName>
    <definedName name="PTree_SensitivityAnalysis_Inputs_1_TwoWayAnalysis" hidden="1">1</definedName>
    <definedName name="PTree_SensitivityAnalysis_Inputs_1_VariationMethod" hidden="1">2</definedName>
    <definedName name="PTree_SensitivityAnalysis_Inputs_1_VaryCell" hidden="1">'Flip a Coin'!$E$10</definedName>
    <definedName name="PTree_SensitivityAnalysis_Inputs_2_AlternateCellLabel" hidden="1">""</definedName>
    <definedName name="PTree_SensitivityAnalysis_Inputs_2_BaseValueIsAutomatic" hidden="1">TRUE</definedName>
    <definedName name="PTree_SensitivityAnalysis_Inputs_2_MaintainProbabilityNormalization" hidden="1">FALSE</definedName>
    <definedName name="PTree_SensitivityAnalysis_Inputs_2_ManualBaseValue" hidden="1">0</definedName>
    <definedName name="PTree_SensitivityAnalysis_Inputs_2_Maximum" hidden="1">10</definedName>
    <definedName name="PTree_SensitivityAnalysis_Inputs_2_Minimum" hidden="1">0</definedName>
    <definedName name="PTree_SensitivityAnalysis_Inputs_2_OneWayAnalysis" hidden="1">1</definedName>
    <definedName name="PTree_SensitivityAnalysis_Inputs_2_Steps" hidden="1">10</definedName>
    <definedName name="PTree_SensitivityAnalysis_Inputs_2_TwoWayAnalysis" hidden="1">2</definedName>
    <definedName name="PTree_SensitivityAnalysis_Inputs_2_VariationMethod" hidden="1">2</definedName>
    <definedName name="PTree_SensitivityAnalysis_Inputs_2_VaryCell" hidden="1">'Flip a Coin'!$F$14</definedName>
    <definedName name="PTree_SensitivityAnalysis_Inputs_Count" hidden="1">2</definedName>
    <definedName name="PTree_SensitivityAnalysis_Output_AlternateCellLabel" hidden="1">""</definedName>
    <definedName name="PTree_SensitivityAnalysis_Output_Model" hidden="1">PTreeObjectReference(PTDecisionTree_2,'treeCalc_2'!$A$1)</definedName>
    <definedName name="PTree_SensitivityAnalysis_Output_OutputType" hidden="1">1</definedName>
    <definedName name="PTree_SensitivityAnalysis_Output_StartingNode" hidden="1">PTreeObjectReference(NULL,NULL)</definedName>
    <definedName name="PTree_SensitivityAnalysis_UpdateDisplay" hidden="1">FALSE</definedName>
    <definedName name="treeList" hidden="1">"11000000000000000000000000000000000000000000000000000000000000000000000000000000000000000000000000000000000000000000000000000000000000000000000000000000000000000000000000000000000000000000000000000000"</definedName>
  </definedNames>
  <calcPr fullCalcOnLoad="1"/>
</workbook>
</file>

<file path=xl/sharedStrings.xml><?xml version="1.0" encoding="utf-8"?>
<sst xmlns="http://schemas.openxmlformats.org/spreadsheetml/2006/main" count="229" uniqueCount="83">
  <si>
    <t>Name</t>
  </si>
  <si>
    <t>SheetRef</t>
  </si>
  <si>
    <t>GenInfo</t>
  </si>
  <si>
    <t>Def. Link</t>
  </si>
  <si>
    <t>EXT REFS</t>
  </si>
  <si>
    <t>Def. Form</t>
  </si>
  <si>
    <t>Calc Macro</t>
  </si>
  <si>
    <t>Highest#</t>
  </si>
  <si>
    <t>Ptree1 Compatibility</t>
  </si>
  <si>
    <t>Eval. Function</t>
  </si>
  <si>
    <t>Creation Version</t>
  </si>
  <si>
    <t>Required Version</t>
  </si>
  <si>
    <t>Recommended Version</t>
  </si>
  <si>
    <t>Last Modified By Version</t>
  </si>
  <si>
    <t>Output Label</t>
  </si>
  <si>
    <t>Output Value NF</t>
  </si>
  <si>
    <t>Output Prob NF</t>
  </si>
  <si>
    <t>Input Value NF</t>
  </si>
  <si>
    <t>Input Prob NF</t>
  </si>
  <si>
    <t>R-Value Ref.</t>
  </si>
  <si>
    <t>Anchor Cell</t>
  </si>
  <si>
    <t>Branch Name</t>
  </si>
  <si>
    <t>bformtype</t>
  </si>
  <si>
    <t>valformula</t>
  </si>
  <si>
    <t>pbformula</t>
  </si>
  <si>
    <t>distribution</t>
  </si>
  <si>
    <t>cumPayoffFunction</t>
  </si>
  <si>
    <t>link</t>
  </si>
  <si>
    <t>ENDNODEFORMULA</t>
  </si>
  <si>
    <t>VAL</t>
  </si>
  <si>
    <t>PB</t>
  </si>
  <si>
    <t>IntRefs</t>
  </si>
  <si>
    <t>RefRefs</t>
  </si>
  <si>
    <t>NodeNames</t>
  </si>
  <si>
    <t>Collapsed</t>
  </si>
  <si>
    <t>=</t>
  </si>
  <si>
    <t>5.5.1</t>
  </si>
  <si>
    <t>5.0.0</t>
  </si>
  <si>
    <t>&lt;NF&gt;</t>
  </si>
  <si>
    <t>Automatic</t>
  </si>
  <si>
    <t/>
  </si>
  <si>
    <t>DEFAULT</t>
  </si>
  <si>
    <t>0</t>
  </si>
  <si>
    <t>0,1,1,0,0,Exponential, 0,0,-1,0,-1,-1,.0001</t>
  </si>
  <si>
    <t>Expected Returns</t>
  </si>
  <si>
    <t>Chance</t>
  </si>
  <si>
    <t>Decision 1</t>
  </si>
  <si>
    <t>4,0,0,0,1,0,0</t>
  </si>
  <si>
    <t>Buy</t>
  </si>
  <si>
    <t>Don't Buy</t>
  </si>
  <si>
    <t>Advice</t>
  </si>
  <si>
    <t>2,0,0,3,2,3,4,0,0,0</t>
  </si>
  <si>
    <t>Outcome</t>
  </si>
  <si>
    <t>4,0,0,0,2,0,0</t>
  </si>
  <si>
    <t>1,0,0,2,5,6,1,0,0</t>
  </si>
  <si>
    <t>Stock up</t>
  </si>
  <si>
    <t>Stock down</t>
  </si>
  <si>
    <t>4,0,0,0,3,0,0</t>
  </si>
  <si>
    <t>1,0,0,2,7,8,1,0,0</t>
  </si>
  <si>
    <t>1,0,0,2,9,10,1,0,0</t>
  </si>
  <si>
    <t>Told: Buy</t>
  </si>
  <si>
    <t>Told: Don't Buy</t>
  </si>
  <si>
    <t>Decision</t>
  </si>
  <si>
    <t>Buy or Not</t>
  </si>
  <si>
    <t>2,0,0,2,11,12,4,0,0</t>
  </si>
  <si>
    <t>2,0,0,2,13,14,4,0,0</t>
  </si>
  <si>
    <t>Stock</t>
  </si>
  <si>
    <t>4,0,0,0,11,0,0</t>
  </si>
  <si>
    <t>1,0,0,2,15,16,9,0,0</t>
  </si>
  <si>
    <t>1,0,0,2,17,18,9,0,0</t>
  </si>
  <si>
    <t>4,0,0,0,12,0,0</t>
  </si>
  <si>
    <t>1,0,0,2,19,20,10,0,0</t>
  </si>
  <si>
    <t>4,0,0,0,13,0,0</t>
  </si>
  <si>
    <t>1,0,0,2,21,22,10,0,0</t>
  </si>
  <si>
    <t>4,0,0,0,14,0,0</t>
  </si>
  <si>
    <t>0,2,1,0,0,Exponential, 0,0,-1,0,-1,-1,.0001</t>
  </si>
  <si>
    <t>2,0,0,2,2,3,0,0,0</t>
  </si>
  <si>
    <t>Flip</t>
  </si>
  <si>
    <t>Don't Flip</t>
  </si>
  <si>
    <t>1,0,0,2,4,5,1,0,0</t>
  </si>
  <si>
    <t>HEADS</t>
  </si>
  <si>
    <t>TAILS</t>
  </si>
  <si>
    <t>Coin Flip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</si>
</sst>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&gt;0.00001]0.0###%;[=0]0.0%;0.00E+00"/>
    <numFmt numFmtId="165" formatCode="0.000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b/>
      <sz val="8"/>
      <color indexed="18"/>
      <name val="Calibri"/>
      <family val="2"/>
    </font>
    <font>
      <sz val="8"/>
      <color indexed="8"/>
      <name val="Calibri"/>
      <family val="2"/>
    </font>
    <font>
      <sz val="8"/>
      <color indexed="17"/>
      <name val="Calibri"/>
      <family val="2"/>
    </font>
    <font>
      <sz val="8"/>
      <color indexed="16"/>
      <name val="Calibri"/>
      <family val="2"/>
    </font>
    <font>
      <b/>
      <sz val="8"/>
      <color indexed="1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8000"/>
      <name val="Calibri"/>
      <family val="2"/>
    </font>
    <font>
      <b/>
      <sz val="8"/>
      <color rgb="FF000080"/>
      <name val="Calibri"/>
      <family val="2"/>
    </font>
    <font>
      <sz val="8"/>
      <color theme="1"/>
      <name val="Calibri"/>
      <family val="2"/>
    </font>
    <font>
      <sz val="8"/>
      <color rgb="FF008000"/>
      <name val="Calibri"/>
      <family val="2"/>
    </font>
    <font>
      <sz val="8"/>
      <color rgb="FF800000"/>
      <name val="Calibri"/>
      <family val="2"/>
    </font>
    <font>
      <b/>
      <sz val="8"/>
      <color rgb="FF8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NumberFormat="1" applyAlignment="1">
      <alignment horizontal="left"/>
    </xf>
    <xf numFmtId="0" fontId="18" fillId="33" borderId="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33" borderId="11" xfId="0" applyFont="1" applyFill="1" applyBorder="1" applyAlignment="1">
      <alignment/>
    </xf>
    <xf numFmtId="164" fontId="19" fillId="33" borderId="11" xfId="0" applyNumberFormat="1" applyFont="1" applyFill="1" applyBorder="1" applyAlignment="1">
      <alignment horizontal="right"/>
    </xf>
    <xf numFmtId="164" fontId="20" fillId="33" borderId="11" xfId="0" applyNumberFormat="1" applyFont="1" applyFill="1" applyBorder="1" applyAlignment="1">
      <alignment horizontal="center"/>
    </xf>
    <xf numFmtId="0" fontId="18" fillId="33" borderId="12" xfId="0" applyFont="1" applyFill="1" applyBorder="1" applyAlignment="1">
      <alignment/>
    </xf>
    <xf numFmtId="0" fontId="18" fillId="33" borderId="13" xfId="0" applyFont="1" applyFill="1" applyBorder="1" applyAlignment="1">
      <alignment/>
    </xf>
    <xf numFmtId="0" fontId="19" fillId="33" borderId="0" xfId="0" applyFont="1" applyFill="1" applyBorder="1" applyAlignment="1">
      <alignment horizontal="right"/>
    </xf>
    <xf numFmtId="0" fontId="20" fillId="33" borderId="0" xfId="0" applyFont="1" applyFill="1" applyBorder="1" applyAlignment="1">
      <alignment horizontal="center"/>
    </xf>
    <xf numFmtId="0" fontId="18" fillId="33" borderId="14" xfId="0" applyFont="1" applyFill="1" applyBorder="1" applyAlignment="1">
      <alignment/>
    </xf>
    <xf numFmtId="0" fontId="20" fillId="33" borderId="0" xfId="0" applyNumberFormat="1" applyFont="1" applyFill="1" applyBorder="1" applyAlignment="1">
      <alignment horizontal="right"/>
    </xf>
    <xf numFmtId="0" fontId="19" fillId="33" borderId="0" xfId="0" applyNumberFormat="1" applyFont="1" applyFill="1" applyBorder="1" applyAlignment="1">
      <alignment horizontal="center"/>
    </xf>
    <xf numFmtId="164" fontId="19" fillId="33" borderId="0" xfId="0" applyNumberFormat="1" applyFont="1" applyFill="1" applyBorder="1" applyAlignment="1">
      <alignment horizontal="right"/>
    </xf>
    <xf numFmtId="164" fontId="20" fillId="33" borderId="0" xfId="0" applyNumberFormat="1" applyFont="1" applyFill="1" applyBorder="1" applyAlignment="1">
      <alignment horizontal="center"/>
    </xf>
    <xf numFmtId="164" fontId="20" fillId="33" borderId="14" xfId="0" applyNumberFormat="1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right"/>
    </xf>
    <xf numFmtId="0" fontId="18" fillId="33" borderId="15" xfId="0" applyFont="1" applyFill="1" applyBorder="1" applyAlignment="1">
      <alignment/>
    </xf>
    <xf numFmtId="0" fontId="18" fillId="33" borderId="16" xfId="0" applyFont="1" applyFill="1" applyBorder="1" applyAlignment="1">
      <alignment/>
    </xf>
    <xf numFmtId="0" fontId="19" fillId="33" borderId="16" xfId="0" applyFont="1" applyFill="1" applyBorder="1" applyAlignment="1">
      <alignment horizontal="right"/>
    </xf>
    <xf numFmtId="0" fontId="20" fillId="33" borderId="17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3" fillId="33" borderId="0" xfId="0" applyFont="1" applyFill="1" applyBorder="1" applyAlignment="1">
      <alignment horizontal="right"/>
    </xf>
    <xf numFmtId="164" fontId="44" fillId="33" borderId="0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45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right"/>
    </xf>
    <xf numFmtId="0" fontId="46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3" fillId="33" borderId="0" xfId="0" applyFont="1" applyFill="1" applyBorder="1" applyAlignment="1">
      <alignment horizontal="center"/>
    </xf>
    <xf numFmtId="164" fontId="45" fillId="33" borderId="0" xfId="0" applyNumberFormat="1" applyFont="1" applyFill="1" applyBorder="1" applyAlignment="1">
      <alignment horizontal="right"/>
    </xf>
    <xf numFmtId="164" fontId="44" fillId="33" borderId="14" xfId="0" applyNumberFormat="1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7" fillId="33" borderId="0" xfId="0" applyNumberFormat="1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16</xdr:row>
      <xdr:rowOff>180975</xdr:rowOff>
    </xdr:from>
    <xdr:to>
      <xdr:col>6</xdr:col>
      <xdr:colOff>0</xdr:colOff>
      <xdr:row>16</xdr:row>
      <xdr:rowOff>180975</xdr:rowOff>
    </xdr:to>
    <xdr:sp macro="[1]!PtreeEvent_ObjectClick">
      <xdr:nvSpPr>
        <xdr:cNvPr id="1" name="PTObj_DBranchHLine_2_5"/>
        <xdr:cNvSpPr>
          <a:spLocks/>
        </xdr:cNvSpPr>
      </xdr:nvSpPr>
      <xdr:spPr>
        <a:xfrm>
          <a:off x="4714875" y="3238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14</xdr:row>
      <xdr:rowOff>180975</xdr:rowOff>
    </xdr:from>
    <xdr:to>
      <xdr:col>5</xdr:col>
      <xdr:colOff>238125</xdr:colOff>
      <xdr:row>16</xdr:row>
      <xdr:rowOff>180975</xdr:rowOff>
    </xdr:to>
    <xdr:sp macro="[1]!PtreeEvent_ObjectClick">
      <xdr:nvSpPr>
        <xdr:cNvPr id="2" name="PTObj_DBranchDLine_2_5"/>
        <xdr:cNvSpPr>
          <a:spLocks/>
        </xdr:cNvSpPr>
      </xdr:nvSpPr>
      <xdr:spPr>
        <a:xfrm>
          <a:off x="4562475" y="2857500"/>
          <a:ext cx="1524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180975</xdr:rowOff>
    </xdr:from>
    <xdr:to>
      <xdr:col>6</xdr:col>
      <xdr:colOff>0</xdr:colOff>
      <xdr:row>12</xdr:row>
      <xdr:rowOff>180975</xdr:rowOff>
    </xdr:to>
    <xdr:sp macro="[1]!PtreeEvent_ObjectClick">
      <xdr:nvSpPr>
        <xdr:cNvPr id="3" name="PTObj_DBranchHLine_2_4"/>
        <xdr:cNvSpPr>
          <a:spLocks/>
        </xdr:cNvSpPr>
      </xdr:nvSpPr>
      <xdr:spPr>
        <a:xfrm>
          <a:off x="4714875" y="2476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12</xdr:row>
      <xdr:rowOff>180975</xdr:rowOff>
    </xdr:from>
    <xdr:to>
      <xdr:col>5</xdr:col>
      <xdr:colOff>238125</xdr:colOff>
      <xdr:row>14</xdr:row>
      <xdr:rowOff>180975</xdr:rowOff>
    </xdr:to>
    <xdr:sp macro="[1]!PtreeEvent_ObjectClick">
      <xdr:nvSpPr>
        <xdr:cNvPr id="4" name="PTObj_DBranchDLine_2_4"/>
        <xdr:cNvSpPr>
          <a:spLocks/>
        </xdr:cNvSpPr>
      </xdr:nvSpPr>
      <xdr:spPr>
        <a:xfrm flipV="1">
          <a:off x="4562475" y="2476500"/>
          <a:ext cx="1524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238125</xdr:colOff>
      <xdr:row>14</xdr:row>
      <xdr:rowOff>180975</xdr:rowOff>
    </xdr:from>
    <xdr:to>
      <xdr:col>5</xdr:col>
      <xdr:colOff>0</xdr:colOff>
      <xdr:row>14</xdr:row>
      <xdr:rowOff>180975</xdr:rowOff>
    </xdr:to>
    <xdr:sp macro="[1]!PtreeEvent_ObjectClick">
      <xdr:nvSpPr>
        <xdr:cNvPr id="5" name="PTObj_DBranchHLine_2_3"/>
        <xdr:cNvSpPr>
          <a:spLocks/>
        </xdr:cNvSpPr>
      </xdr:nvSpPr>
      <xdr:spPr>
        <a:xfrm>
          <a:off x="3181350" y="2857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180975</xdr:rowOff>
    </xdr:from>
    <xdr:to>
      <xdr:col>4</xdr:col>
      <xdr:colOff>238125</xdr:colOff>
      <xdr:row>14</xdr:row>
      <xdr:rowOff>180975</xdr:rowOff>
    </xdr:to>
    <xdr:sp macro="[1]!PtreeEvent_ObjectClick">
      <xdr:nvSpPr>
        <xdr:cNvPr id="6" name="PTObj_DBranchDLine_2_3"/>
        <xdr:cNvSpPr>
          <a:spLocks/>
        </xdr:cNvSpPr>
      </xdr:nvSpPr>
      <xdr:spPr>
        <a:xfrm>
          <a:off x="3028950" y="2095500"/>
          <a:ext cx="1524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180975</xdr:colOff>
      <xdr:row>10</xdr:row>
      <xdr:rowOff>180975</xdr:rowOff>
    </xdr:from>
    <xdr:to>
      <xdr:col>4</xdr:col>
      <xdr:colOff>0</xdr:colOff>
      <xdr:row>10</xdr:row>
      <xdr:rowOff>180975</xdr:rowOff>
    </xdr:to>
    <xdr:sp macro="[1]!PtreeEvent_ObjectClick">
      <xdr:nvSpPr>
        <xdr:cNvPr id="7" name="PTObj_DBranchHLine_2_1"/>
        <xdr:cNvSpPr>
          <a:spLocks/>
        </xdr:cNvSpPr>
      </xdr:nvSpPr>
      <xdr:spPr>
        <a:xfrm>
          <a:off x="2009775" y="20955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238125</xdr:colOff>
      <xdr:row>8</xdr:row>
      <xdr:rowOff>180975</xdr:rowOff>
    </xdr:from>
    <xdr:to>
      <xdr:col>5</xdr:col>
      <xdr:colOff>0</xdr:colOff>
      <xdr:row>8</xdr:row>
      <xdr:rowOff>180975</xdr:rowOff>
    </xdr:to>
    <xdr:sp macro="[1]!PtreeEvent_ObjectClick">
      <xdr:nvSpPr>
        <xdr:cNvPr id="8" name="PTObj_DBranchHLine_2_2"/>
        <xdr:cNvSpPr>
          <a:spLocks/>
        </xdr:cNvSpPr>
      </xdr:nvSpPr>
      <xdr:spPr>
        <a:xfrm>
          <a:off x="3181350" y="1714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8</xdr:row>
      <xdr:rowOff>180975</xdr:rowOff>
    </xdr:from>
    <xdr:to>
      <xdr:col>4</xdr:col>
      <xdr:colOff>238125</xdr:colOff>
      <xdr:row>10</xdr:row>
      <xdr:rowOff>180975</xdr:rowOff>
    </xdr:to>
    <xdr:sp macro="[1]!PtreeEvent_ObjectClick">
      <xdr:nvSpPr>
        <xdr:cNvPr id="9" name="PTObj_DBranchDLine_2_2"/>
        <xdr:cNvSpPr>
          <a:spLocks/>
        </xdr:cNvSpPr>
      </xdr:nvSpPr>
      <xdr:spPr>
        <a:xfrm flipV="1">
          <a:off x="3028950" y="1714500"/>
          <a:ext cx="1524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0</xdr:colOff>
      <xdr:row>8</xdr:row>
      <xdr:rowOff>85725</xdr:rowOff>
    </xdr:from>
    <xdr:ext cx="190500" cy="190500"/>
    <xdr:sp macro="[1]!PtreeEvent_ObjectClick">
      <xdr:nvSpPr>
        <xdr:cNvPr id="10" name="PTObj_DNode_2_2"/>
        <xdr:cNvSpPr>
          <a:spLocks/>
        </xdr:cNvSpPr>
      </xdr:nvSpPr>
      <xdr:spPr>
        <a:xfrm rot="16200000">
          <a:off x="4476750" y="1619250"/>
          <a:ext cx="190500" cy="190500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276225</xdr:colOff>
      <xdr:row>8</xdr:row>
      <xdr:rowOff>95250</xdr:rowOff>
    </xdr:from>
    <xdr:ext cx="485775" cy="209550"/>
    <xdr:sp macro="[1]!PtreeEvent_ObjectClick">
      <xdr:nvSpPr>
        <xdr:cNvPr id="11" name="PTObj_DBranchName_2_2"/>
        <xdr:cNvSpPr txBox="1">
          <a:spLocks noChangeArrowheads="1"/>
        </xdr:cNvSpPr>
      </xdr:nvSpPr>
      <xdr:spPr>
        <a:xfrm>
          <a:off x="3219450" y="1628775"/>
          <a:ext cx="4857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Don't Flip</a:t>
          </a:r>
        </a:p>
      </xdr:txBody>
    </xdr:sp>
    <xdr:clientData/>
  </xdr:oneCellAnchor>
  <xdr:oneCellAnchor>
    <xdr:from>
      <xdr:col>4</xdr:col>
      <xdr:colOff>0</xdr:colOff>
      <xdr:row>10</xdr:row>
      <xdr:rowOff>85725</xdr:rowOff>
    </xdr:from>
    <xdr:ext cx="190500" cy="190500"/>
    <xdr:sp macro="[1]!PtreeEvent_ObjectClick">
      <xdr:nvSpPr>
        <xdr:cNvPr id="12" name="PTObj_DNode_2_1"/>
        <xdr:cNvSpPr>
          <a:spLocks/>
        </xdr:cNvSpPr>
      </xdr:nvSpPr>
      <xdr:spPr>
        <a:xfrm>
          <a:off x="2943225" y="2000250"/>
          <a:ext cx="190500" cy="190500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219075</xdr:colOff>
      <xdr:row>10</xdr:row>
      <xdr:rowOff>104775</xdr:rowOff>
    </xdr:from>
    <xdr:ext cx="447675" cy="209550"/>
    <xdr:sp macro="[1]!PtreeEvent_ObjectClick">
      <xdr:nvSpPr>
        <xdr:cNvPr id="13" name="PTObj_DBranchName_2_1"/>
        <xdr:cNvSpPr txBox="1">
          <a:spLocks noChangeArrowheads="1"/>
        </xdr:cNvSpPr>
      </xdr:nvSpPr>
      <xdr:spPr>
        <a:xfrm>
          <a:off x="2047875" y="2019300"/>
          <a:ext cx="4476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Coin Flip</a:t>
          </a:r>
        </a:p>
      </xdr:txBody>
    </xdr:sp>
    <xdr:clientData/>
  </xdr:oneCellAnchor>
  <xdr:oneCellAnchor>
    <xdr:from>
      <xdr:col>5</xdr:col>
      <xdr:colOff>0</xdr:colOff>
      <xdr:row>14</xdr:row>
      <xdr:rowOff>85725</xdr:rowOff>
    </xdr:from>
    <xdr:ext cx="190500" cy="190500"/>
    <xdr:sp macro="[1]!PtreeEvent_ObjectClick">
      <xdr:nvSpPr>
        <xdr:cNvPr id="14" name="PTObj_DNode_2_3"/>
        <xdr:cNvSpPr>
          <a:spLocks/>
        </xdr:cNvSpPr>
      </xdr:nvSpPr>
      <xdr:spPr>
        <a:xfrm>
          <a:off x="4476750" y="2762250"/>
          <a:ext cx="190500" cy="190500"/>
        </a:xfrm>
        <a:prstGeom prst="ellipse">
          <a:avLst/>
        </a:prstGeom>
        <a:solidFill>
          <a:srgbClr val="8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276225</xdr:colOff>
      <xdr:row>14</xdr:row>
      <xdr:rowOff>95250</xdr:rowOff>
    </xdr:from>
    <xdr:ext cx="228600" cy="209550"/>
    <xdr:sp macro="[1]!PtreeEvent_ObjectClick">
      <xdr:nvSpPr>
        <xdr:cNvPr id="15" name="PTObj_DBranchName_2_3"/>
        <xdr:cNvSpPr txBox="1">
          <a:spLocks noChangeArrowheads="1"/>
        </xdr:cNvSpPr>
      </xdr:nvSpPr>
      <xdr:spPr>
        <a:xfrm>
          <a:off x="3219450" y="2771775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Flip</a:t>
          </a:r>
        </a:p>
      </xdr:txBody>
    </xdr:sp>
    <xdr:clientData/>
  </xdr:oneCellAnchor>
  <xdr:oneCellAnchor>
    <xdr:from>
      <xdr:col>6</xdr:col>
      <xdr:colOff>0</xdr:colOff>
      <xdr:row>12</xdr:row>
      <xdr:rowOff>85725</xdr:rowOff>
    </xdr:from>
    <xdr:ext cx="190500" cy="190500"/>
    <xdr:sp macro="[1]!PtreeEvent_ObjectClick">
      <xdr:nvSpPr>
        <xdr:cNvPr id="16" name="PTObj_DNode_2_4"/>
        <xdr:cNvSpPr>
          <a:spLocks/>
        </xdr:cNvSpPr>
      </xdr:nvSpPr>
      <xdr:spPr>
        <a:xfrm rot="16200000">
          <a:off x="6010275" y="2381250"/>
          <a:ext cx="190500" cy="190500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276225</xdr:colOff>
      <xdr:row>12</xdr:row>
      <xdr:rowOff>95250</xdr:rowOff>
    </xdr:from>
    <xdr:ext cx="352425" cy="209550"/>
    <xdr:sp macro="[1]!PtreeEvent_ObjectClick">
      <xdr:nvSpPr>
        <xdr:cNvPr id="17" name="PTObj_DBranchName_2_4"/>
        <xdr:cNvSpPr txBox="1">
          <a:spLocks noChangeArrowheads="1"/>
        </xdr:cNvSpPr>
      </xdr:nvSpPr>
      <xdr:spPr>
        <a:xfrm>
          <a:off x="4752975" y="2390775"/>
          <a:ext cx="3524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HEADS</a:t>
          </a:r>
        </a:p>
      </xdr:txBody>
    </xdr:sp>
    <xdr:clientData/>
  </xdr:oneCellAnchor>
  <xdr:oneCellAnchor>
    <xdr:from>
      <xdr:col>6</xdr:col>
      <xdr:colOff>0</xdr:colOff>
      <xdr:row>16</xdr:row>
      <xdr:rowOff>85725</xdr:rowOff>
    </xdr:from>
    <xdr:ext cx="190500" cy="190500"/>
    <xdr:sp macro="[1]!PtreeEvent_ObjectClick">
      <xdr:nvSpPr>
        <xdr:cNvPr id="18" name="PTObj_DNode_2_5"/>
        <xdr:cNvSpPr>
          <a:spLocks/>
        </xdr:cNvSpPr>
      </xdr:nvSpPr>
      <xdr:spPr>
        <a:xfrm rot="16200000">
          <a:off x="6010275" y="3143250"/>
          <a:ext cx="190500" cy="190500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276225</xdr:colOff>
      <xdr:row>16</xdr:row>
      <xdr:rowOff>95250</xdr:rowOff>
    </xdr:from>
    <xdr:ext cx="295275" cy="209550"/>
    <xdr:sp macro="[1]!PtreeEvent_ObjectClick">
      <xdr:nvSpPr>
        <xdr:cNvPr id="19" name="PTObj_DBranchName_2_5"/>
        <xdr:cNvSpPr txBox="1">
          <a:spLocks noChangeArrowheads="1"/>
        </xdr:cNvSpPr>
      </xdr:nvSpPr>
      <xdr:spPr>
        <a:xfrm>
          <a:off x="4752975" y="3152775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TAILS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52</xdr:row>
      <xdr:rowOff>180975</xdr:rowOff>
    </xdr:from>
    <xdr:to>
      <xdr:col>8</xdr:col>
      <xdr:colOff>0</xdr:colOff>
      <xdr:row>52</xdr:row>
      <xdr:rowOff>180975</xdr:rowOff>
    </xdr:to>
    <xdr:sp macro="[1]!PtreeEvent_ObjectClick">
      <xdr:nvSpPr>
        <xdr:cNvPr id="1" name="PTObj_DBranchHLine_1_22"/>
        <xdr:cNvSpPr>
          <a:spLocks/>
        </xdr:cNvSpPr>
      </xdr:nvSpPr>
      <xdr:spPr>
        <a:xfrm>
          <a:off x="8124825" y="10096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85725</xdr:colOff>
      <xdr:row>50</xdr:row>
      <xdr:rowOff>180975</xdr:rowOff>
    </xdr:from>
    <xdr:to>
      <xdr:col>7</xdr:col>
      <xdr:colOff>238125</xdr:colOff>
      <xdr:row>52</xdr:row>
      <xdr:rowOff>180975</xdr:rowOff>
    </xdr:to>
    <xdr:sp macro="[1]!PtreeEvent_ObjectClick">
      <xdr:nvSpPr>
        <xdr:cNvPr id="2" name="PTObj_DBranchDLine_1_22"/>
        <xdr:cNvSpPr>
          <a:spLocks/>
        </xdr:cNvSpPr>
      </xdr:nvSpPr>
      <xdr:spPr>
        <a:xfrm>
          <a:off x="7972425" y="9715500"/>
          <a:ext cx="1524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238125</xdr:colOff>
      <xdr:row>48</xdr:row>
      <xdr:rowOff>180975</xdr:rowOff>
    </xdr:from>
    <xdr:to>
      <xdr:col>8</xdr:col>
      <xdr:colOff>0</xdr:colOff>
      <xdr:row>48</xdr:row>
      <xdr:rowOff>180975</xdr:rowOff>
    </xdr:to>
    <xdr:sp macro="[1]!PtreeEvent_ObjectClick">
      <xdr:nvSpPr>
        <xdr:cNvPr id="3" name="PTObj_DBranchHLine_1_21"/>
        <xdr:cNvSpPr>
          <a:spLocks/>
        </xdr:cNvSpPr>
      </xdr:nvSpPr>
      <xdr:spPr>
        <a:xfrm>
          <a:off x="8124825" y="9334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85725</xdr:colOff>
      <xdr:row>48</xdr:row>
      <xdr:rowOff>180975</xdr:rowOff>
    </xdr:from>
    <xdr:to>
      <xdr:col>7</xdr:col>
      <xdr:colOff>238125</xdr:colOff>
      <xdr:row>50</xdr:row>
      <xdr:rowOff>180975</xdr:rowOff>
    </xdr:to>
    <xdr:sp macro="[1]!PtreeEvent_ObjectClick">
      <xdr:nvSpPr>
        <xdr:cNvPr id="4" name="PTObj_DBranchDLine_1_21"/>
        <xdr:cNvSpPr>
          <a:spLocks/>
        </xdr:cNvSpPr>
      </xdr:nvSpPr>
      <xdr:spPr>
        <a:xfrm flipV="1">
          <a:off x="7972425" y="9334500"/>
          <a:ext cx="1524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50</xdr:row>
      <xdr:rowOff>180975</xdr:rowOff>
    </xdr:from>
    <xdr:to>
      <xdr:col>7</xdr:col>
      <xdr:colOff>0</xdr:colOff>
      <xdr:row>50</xdr:row>
      <xdr:rowOff>180975</xdr:rowOff>
    </xdr:to>
    <xdr:sp macro="[1]!PtreeEvent_ObjectClick">
      <xdr:nvSpPr>
        <xdr:cNvPr id="5" name="PTObj_DBranchHLine_1_14"/>
        <xdr:cNvSpPr>
          <a:spLocks/>
        </xdr:cNvSpPr>
      </xdr:nvSpPr>
      <xdr:spPr>
        <a:xfrm>
          <a:off x="6581775" y="97155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46</xdr:row>
      <xdr:rowOff>180975</xdr:rowOff>
    </xdr:from>
    <xdr:to>
      <xdr:col>6</xdr:col>
      <xdr:colOff>238125</xdr:colOff>
      <xdr:row>50</xdr:row>
      <xdr:rowOff>180975</xdr:rowOff>
    </xdr:to>
    <xdr:sp macro="[1]!PtreeEvent_ObjectClick">
      <xdr:nvSpPr>
        <xdr:cNvPr id="6" name="PTObj_DBranchDLine_1_14"/>
        <xdr:cNvSpPr>
          <a:spLocks/>
        </xdr:cNvSpPr>
      </xdr:nvSpPr>
      <xdr:spPr>
        <a:xfrm>
          <a:off x="6429375" y="8953500"/>
          <a:ext cx="1524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238125</xdr:colOff>
      <xdr:row>44</xdr:row>
      <xdr:rowOff>180975</xdr:rowOff>
    </xdr:from>
    <xdr:to>
      <xdr:col>8</xdr:col>
      <xdr:colOff>0</xdr:colOff>
      <xdr:row>44</xdr:row>
      <xdr:rowOff>180975</xdr:rowOff>
    </xdr:to>
    <xdr:sp macro="[1]!PtreeEvent_ObjectClick">
      <xdr:nvSpPr>
        <xdr:cNvPr id="7" name="PTObj_DBranchHLine_1_20"/>
        <xdr:cNvSpPr>
          <a:spLocks/>
        </xdr:cNvSpPr>
      </xdr:nvSpPr>
      <xdr:spPr>
        <a:xfrm>
          <a:off x="8124825" y="8572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85725</xdr:colOff>
      <xdr:row>42</xdr:row>
      <xdr:rowOff>180975</xdr:rowOff>
    </xdr:from>
    <xdr:to>
      <xdr:col>7</xdr:col>
      <xdr:colOff>238125</xdr:colOff>
      <xdr:row>44</xdr:row>
      <xdr:rowOff>180975</xdr:rowOff>
    </xdr:to>
    <xdr:sp macro="[1]!PtreeEvent_ObjectClick">
      <xdr:nvSpPr>
        <xdr:cNvPr id="8" name="PTObj_DBranchDLine_1_20"/>
        <xdr:cNvSpPr>
          <a:spLocks/>
        </xdr:cNvSpPr>
      </xdr:nvSpPr>
      <xdr:spPr>
        <a:xfrm>
          <a:off x="7972425" y="8191500"/>
          <a:ext cx="1524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238125</xdr:colOff>
      <xdr:row>40</xdr:row>
      <xdr:rowOff>180975</xdr:rowOff>
    </xdr:from>
    <xdr:to>
      <xdr:col>8</xdr:col>
      <xdr:colOff>0</xdr:colOff>
      <xdr:row>40</xdr:row>
      <xdr:rowOff>180975</xdr:rowOff>
    </xdr:to>
    <xdr:sp macro="[1]!PtreeEvent_ObjectClick">
      <xdr:nvSpPr>
        <xdr:cNvPr id="9" name="PTObj_DBranchHLine_1_19"/>
        <xdr:cNvSpPr>
          <a:spLocks/>
        </xdr:cNvSpPr>
      </xdr:nvSpPr>
      <xdr:spPr>
        <a:xfrm>
          <a:off x="8124825" y="7810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85725</xdr:colOff>
      <xdr:row>40</xdr:row>
      <xdr:rowOff>180975</xdr:rowOff>
    </xdr:from>
    <xdr:to>
      <xdr:col>7</xdr:col>
      <xdr:colOff>238125</xdr:colOff>
      <xdr:row>42</xdr:row>
      <xdr:rowOff>180975</xdr:rowOff>
    </xdr:to>
    <xdr:sp macro="[1]!PtreeEvent_ObjectClick">
      <xdr:nvSpPr>
        <xdr:cNvPr id="10" name="PTObj_DBranchDLine_1_19"/>
        <xdr:cNvSpPr>
          <a:spLocks/>
        </xdr:cNvSpPr>
      </xdr:nvSpPr>
      <xdr:spPr>
        <a:xfrm flipV="1">
          <a:off x="7972425" y="7810500"/>
          <a:ext cx="1524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42</xdr:row>
      <xdr:rowOff>180975</xdr:rowOff>
    </xdr:from>
    <xdr:to>
      <xdr:col>7</xdr:col>
      <xdr:colOff>0</xdr:colOff>
      <xdr:row>42</xdr:row>
      <xdr:rowOff>180975</xdr:rowOff>
    </xdr:to>
    <xdr:sp macro="[1]!PtreeEvent_ObjectClick">
      <xdr:nvSpPr>
        <xdr:cNvPr id="11" name="PTObj_DBranchHLine_1_13"/>
        <xdr:cNvSpPr>
          <a:spLocks/>
        </xdr:cNvSpPr>
      </xdr:nvSpPr>
      <xdr:spPr>
        <a:xfrm>
          <a:off x="6581775" y="81915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42</xdr:row>
      <xdr:rowOff>180975</xdr:rowOff>
    </xdr:from>
    <xdr:to>
      <xdr:col>6</xdr:col>
      <xdr:colOff>238125</xdr:colOff>
      <xdr:row>46</xdr:row>
      <xdr:rowOff>180975</xdr:rowOff>
    </xdr:to>
    <xdr:sp macro="[1]!PtreeEvent_ObjectClick">
      <xdr:nvSpPr>
        <xdr:cNvPr id="12" name="PTObj_DBranchDLine_1_13"/>
        <xdr:cNvSpPr>
          <a:spLocks/>
        </xdr:cNvSpPr>
      </xdr:nvSpPr>
      <xdr:spPr>
        <a:xfrm flipV="1">
          <a:off x="6429375" y="8191500"/>
          <a:ext cx="1524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238125</xdr:colOff>
      <xdr:row>36</xdr:row>
      <xdr:rowOff>180975</xdr:rowOff>
    </xdr:from>
    <xdr:to>
      <xdr:col>8</xdr:col>
      <xdr:colOff>0</xdr:colOff>
      <xdr:row>36</xdr:row>
      <xdr:rowOff>180975</xdr:rowOff>
    </xdr:to>
    <xdr:sp macro="[1]!PtreeEvent_ObjectClick">
      <xdr:nvSpPr>
        <xdr:cNvPr id="13" name="PTObj_DBranchHLine_1_18"/>
        <xdr:cNvSpPr>
          <a:spLocks/>
        </xdr:cNvSpPr>
      </xdr:nvSpPr>
      <xdr:spPr>
        <a:xfrm>
          <a:off x="8124825" y="7048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85725</xdr:colOff>
      <xdr:row>34</xdr:row>
      <xdr:rowOff>180975</xdr:rowOff>
    </xdr:from>
    <xdr:to>
      <xdr:col>7</xdr:col>
      <xdr:colOff>238125</xdr:colOff>
      <xdr:row>36</xdr:row>
      <xdr:rowOff>180975</xdr:rowOff>
    </xdr:to>
    <xdr:sp macro="[1]!PtreeEvent_ObjectClick">
      <xdr:nvSpPr>
        <xdr:cNvPr id="14" name="PTObj_DBranchDLine_1_18"/>
        <xdr:cNvSpPr>
          <a:spLocks/>
        </xdr:cNvSpPr>
      </xdr:nvSpPr>
      <xdr:spPr>
        <a:xfrm>
          <a:off x="7972425" y="6667500"/>
          <a:ext cx="1524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238125</xdr:colOff>
      <xdr:row>32</xdr:row>
      <xdr:rowOff>180975</xdr:rowOff>
    </xdr:from>
    <xdr:to>
      <xdr:col>8</xdr:col>
      <xdr:colOff>0</xdr:colOff>
      <xdr:row>32</xdr:row>
      <xdr:rowOff>180975</xdr:rowOff>
    </xdr:to>
    <xdr:sp macro="[1]!PtreeEvent_ObjectClick">
      <xdr:nvSpPr>
        <xdr:cNvPr id="15" name="PTObj_DBranchHLine_1_17"/>
        <xdr:cNvSpPr>
          <a:spLocks/>
        </xdr:cNvSpPr>
      </xdr:nvSpPr>
      <xdr:spPr>
        <a:xfrm>
          <a:off x="8124825" y="6286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85725</xdr:colOff>
      <xdr:row>32</xdr:row>
      <xdr:rowOff>180975</xdr:rowOff>
    </xdr:from>
    <xdr:to>
      <xdr:col>7</xdr:col>
      <xdr:colOff>238125</xdr:colOff>
      <xdr:row>34</xdr:row>
      <xdr:rowOff>180975</xdr:rowOff>
    </xdr:to>
    <xdr:sp macro="[1]!PtreeEvent_ObjectClick">
      <xdr:nvSpPr>
        <xdr:cNvPr id="16" name="PTObj_DBranchDLine_1_17"/>
        <xdr:cNvSpPr>
          <a:spLocks/>
        </xdr:cNvSpPr>
      </xdr:nvSpPr>
      <xdr:spPr>
        <a:xfrm flipV="1">
          <a:off x="7972425" y="6286500"/>
          <a:ext cx="1524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34</xdr:row>
      <xdr:rowOff>180975</xdr:rowOff>
    </xdr:from>
    <xdr:to>
      <xdr:col>7</xdr:col>
      <xdr:colOff>0</xdr:colOff>
      <xdr:row>34</xdr:row>
      <xdr:rowOff>180975</xdr:rowOff>
    </xdr:to>
    <xdr:sp macro="[1]!PtreeEvent_ObjectClick">
      <xdr:nvSpPr>
        <xdr:cNvPr id="17" name="PTObj_DBranchHLine_1_12"/>
        <xdr:cNvSpPr>
          <a:spLocks/>
        </xdr:cNvSpPr>
      </xdr:nvSpPr>
      <xdr:spPr>
        <a:xfrm>
          <a:off x="6581775" y="66675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30</xdr:row>
      <xdr:rowOff>180975</xdr:rowOff>
    </xdr:from>
    <xdr:to>
      <xdr:col>6</xdr:col>
      <xdr:colOff>238125</xdr:colOff>
      <xdr:row>34</xdr:row>
      <xdr:rowOff>180975</xdr:rowOff>
    </xdr:to>
    <xdr:sp macro="[1]!PtreeEvent_ObjectClick">
      <xdr:nvSpPr>
        <xdr:cNvPr id="18" name="PTObj_DBranchDLine_1_12"/>
        <xdr:cNvSpPr>
          <a:spLocks/>
        </xdr:cNvSpPr>
      </xdr:nvSpPr>
      <xdr:spPr>
        <a:xfrm>
          <a:off x="6429375" y="5905500"/>
          <a:ext cx="1524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238125</xdr:colOff>
      <xdr:row>28</xdr:row>
      <xdr:rowOff>180975</xdr:rowOff>
    </xdr:from>
    <xdr:to>
      <xdr:col>8</xdr:col>
      <xdr:colOff>0</xdr:colOff>
      <xdr:row>28</xdr:row>
      <xdr:rowOff>180975</xdr:rowOff>
    </xdr:to>
    <xdr:sp macro="[1]!PtreeEvent_ObjectClick">
      <xdr:nvSpPr>
        <xdr:cNvPr id="19" name="PTObj_DBranchHLine_1_16"/>
        <xdr:cNvSpPr>
          <a:spLocks/>
        </xdr:cNvSpPr>
      </xdr:nvSpPr>
      <xdr:spPr>
        <a:xfrm>
          <a:off x="8124825" y="5524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85725</xdr:colOff>
      <xdr:row>26</xdr:row>
      <xdr:rowOff>180975</xdr:rowOff>
    </xdr:from>
    <xdr:to>
      <xdr:col>7</xdr:col>
      <xdr:colOff>238125</xdr:colOff>
      <xdr:row>28</xdr:row>
      <xdr:rowOff>180975</xdr:rowOff>
    </xdr:to>
    <xdr:sp macro="[1]!PtreeEvent_ObjectClick">
      <xdr:nvSpPr>
        <xdr:cNvPr id="20" name="PTObj_DBranchDLine_1_16"/>
        <xdr:cNvSpPr>
          <a:spLocks/>
        </xdr:cNvSpPr>
      </xdr:nvSpPr>
      <xdr:spPr>
        <a:xfrm>
          <a:off x="7972425" y="5143500"/>
          <a:ext cx="1524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238125</xdr:colOff>
      <xdr:row>24</xdr:row>
      <xdr:rowOff>180975</xdr:rowOff>
    </xdr:from>
    <xdr:to>
      <xdr:col>8</xdr:col>
      <xdr:colOff>0</xdr:colOff>
      <xdr:row>24</xdr:row>
      <xdr:rowOff>180975</xdr:rowOff>
    </xdr:to>
    <xdr:sp macro="[1]!PtreeEvent_ObjectClick">
      <xdr:nvSpPr>
        <xdr:cNvPr id="21" name="PTObj_DBranchHLine_1_15"/>
        <xdr:cNvSpPr>
          <a:spLocks/>
        </xdr:cNvSpPr>
      </xdr:nvSpPr>
      <xdr:spPr>
        <a:xfrm>
          <a:off x="8124825" y="4762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85725</xdr:colOff>
      <xdr:row>24</xdr:row>
      <xdr:rowOff>180975</xdr:rowOff>
    </xdr:from>
    <xdr:to>
      <xdr:col>7</xdr:col>
      <xdr:colOff>238125</xdr:colOff>
      <xdr:row>26</xdr:row>
      <xdr:rowOff>180975</xdr:rowOff>
    </xdr:to>
    <xdr:sp macro="[1]!PtreeEvent_ObjectClick">
      <xdr:nvSpPr>
        <xdr:cNvPr id="22" name="PTObj_DBranchDLine_1_15"/>
        <xdr:cNvSpPr>
          <a:spLocks/>
        </xdr:cNvSpPr>
      </xdr:nvSpPr>
      <xdr:spPr>
        <a:xfrm flipV="1">
          <a:off x="7972425" y="4762500"/>
          <a:ext cx="1524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26</xdr:row>
      <xdr:rowOff>180975</xdr:rowOff>
    </xdr:from>
    <xdr:to>
      <xdr:col>7</xdr:col>
      <xdr:colOff>0</xdr:colOff>
      <xdr:row>26</xdr:row>
      <xdr:rowOff>180975</xdr:rowOff>
    </xdr:to>
    <xdr:sp macro="[1]!PtreeEvent_ObjectClick">
      <xdr:nvSpPr>
        <xdr:cNvPr id="23" name="PTObj_DBranchHLine_1_11"/>
        <xdr:cNvSpPr>
          <a:spLocks/>
        </xdr:cNvSpPr>
      </xdr:nvSpPr>
      <xdr:spPr>
        <a:xfrm>
          <a:off x="6581775" y="51435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26</xdr:row>
      <xdr:rowOff>180975</xdr:rowOff>
    </xdr:from>
    <xdr:to>
      <xdr:col>6</xdr:col>
      <xdr:colOff>238125</xdr:colOff>
      <xdr:row>30</xdr:row>
      <xdr:rowOff>180975</xdr:rowOff>
    </xdr:to>
    <xdr:sp macro="[1]!PtreeEvent_ObjectClick">
      <xdr:nvSpPr>
        <xdr:cNvPr id="24" name="PTObj_DBranchDLine_1_11"/>
        <xdr:cNvSpPr>
          <a:spLocks/>
        </xdr:cNvSpPr>
      </xdr:nvSpPr>
      <xdr:spPr>
        <a:xfrm flipV="1">
          <a:off x="6429375" y="5143500"/>
          <a:ext cx="1524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238125</xdr:colOff>
      <xdr:row>46</xdr:row>
      <xdr:rowOff>180975</xdr:rowOff>
    </xdr:from>
    <xdr:to>
      <xdr:col>6</xdr:col>
      <xdr:colOff>0</xdr:colOff>
      <xdr:row>46</xdr:row>
      <xdr:rowOff>180975</xdr:rowOff>
    </xdr:to>
    <xdr:sp macro="[1]!PtreeEvent_ObjectClick">
      <xdr:nvSpPr>
        <xdr:cNvPr id="25" name="PTObj_DBranchHLine_1_10"/>
        <xdr:cNvSpPr>
          <a:spLocks/>
        </xdr:cNvSpPr>
      </xdr:nvSpPr>
      <xdr:spPr>
        <a:xfrm>
          <a:off x="5038725" y="89535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38</xdr:row>
      <xdr:rowOff>180975</xdr:rowOff>
    </xdr:from>
    <xdr:to>
      <xdr:col>5</xdr:col>
      <xdr:colOff>238125</xdr:colOff>
      <xdr:row>46</xdr:row>
      <xdr:rowOff>180975</xdr:rowOff>
    </xdr:to>
    <xdr:sp macro="[1]!PtreeEvent_ObjectClick">
      <xdr:nvSpPr>
        <xdr:cNvPr id="26" name="PTObj_DBranchDLine_1_10"/>
        <xdr:cNvSpPr>
          <a:spLocks/>
        </xdr:cNvSpPr>
      </xdr:nvSpPr>
      <xdr:spPr>
        <a:xfrm>
          <a:off x="4886325" y="7429500"/>
          <a:ext cx="15240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180975</xdr:rowOff>
    </xdr:from>
    <xdr:to>
      <xdr:col>6</xdr:col>
      <xdr:colOff>0</xdr:colOff>
      <xdr:row>30</xdr:row>
      <xdr:rowOff>180975</xdr:rowOff>
    </xdr:to>
    <xdr:sp macro="[1]!PtreeEvent_ObjectClick">
      <xdr:nvSpPr>
        <xdr:cNvPr id="27" name="PTObj_DBranchHLine_1_9"/>
        <xdr:cNvSpPr>
          <a:spLocks/>
        </xdr:cNvSpPr>
      </xdr:nvSpPr>
      <xdr:spPr>
        <a:xfrm>
          <a:off x="5038725" y="59055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30</xdr:row>
      <xdr:rowOff>180975</xdr:rowOff>
    </xdr:from>
    <xdr:to>
      <xdr:col>5</xdr:col>
      <xdr:colOff>238125</xdr:colOff>
      <xdr:row>38</xdr:row>
      <xdr:rowOff>180975</xdr:rowOff>
    </xdr:to>
    <xdr:sp macro="[1]!PtreeEvent_ObjectClick">
      <xdr:nvSpPr>
        <xdr:cNvPr id="28" name="PTObj_DBranchDLine_1_9"/>
        <xdr:cNvSpPr>
          <a:spLocks/>
        </xdr:cNvSpPr>
      </xdr:nvSpPr>
      <xdr:spPr>
        <a:xfrm flipV="1">
          <a:off x="4886325" y="5905500"/>
          <a:ext cx="15240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238125</xdr:colOff>
      <xdr:row>38</xdr:row>
      <xdr:rowOff>180975</xdr:rowOff>
    </xdr:from>
    <xdr:to>
      <xdr:col>5</xdr:col>
      <xdr:colOff>0</xdr:colOff>
      <xdr:row>38</xdr:row>
      <xdr:rowOff>180975</xdr:rowOff>
    </xdr:to>
    <xdr:sp macro="[1]!PtreeEvent_ObjectClick">
      <xdr:nvSpPr>
        <xdr:cNvPr id="29" name="PTObj_DBranchHLine_1_4"/>
        <xdr:cNvSpPr>
          <a:spLocks/>
        </xdr:cNvSpPr>
      </xdr:nvSpPr>
      <xdr:spPr>
        <a:xfrm>
          <a:off x="3495675" y="74295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16</xdr:row>
      <xdr:rowOff>180975</xdr:rowOff>
    </xdr:from>
    <xdr:to>
      <xdr:col>4</xdr:col>
      <xdr:colOff>238125</xdr:colOff>
      <xdr:row>38</xdr:row>
      <xdr:rowOff>180975</xdr:rowOff>
    </xdr:to>
    <xdr:sp macro="[1]!PtreeEvent_ObjectClick">
      <xdr:nvSpPr>
        <xdr:cNvPr id="30" name="PTObj_DBranchDLine_1_4"/>
        <xdr:cNvSpPr>
          <a:spLocks/>
        </xdr:cNvSpPr>
      </xdr:nvSpPr>
      <xdr:spPr>
        <a:xfrm>
          <a:off x="3343275" y="3238500"/>
          <a:ext cx="152400" cy="419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238125</xdr:colOff>
      <xdr:row>22</xdr:row>
      <xdr:rowOff>180975</xdr:rowOff>
    </xdr:from>
    <xdr:to>
      <xdr:col>6</xdr:col>
      <xdr:colOff>0</xdr:colOff>
      <xdr:row>22</xdr:row>
      <xdr:rowOff>180975</xdr:rowOff>
    </xdr:to>
    <xdr:sp macro="[1]!PtreeEvent_ObjectClick">
      <xdr:nvSpPr>
        <xdr:cNvPr id="31" name="PTObj_DBranchHLine_1_8"/>
        <xdr:cNvSpPr>
          <a:spLocks/>
        </xdr:cNvSpPr>
      </xdr:nvSpPr>
      <xdr:spPr>
        <a:xfrm>
          <a:off x="5038725" y="43815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20</xdr:row>
      <xdr:rowOff>180975</xdr:rowOff>
    </xdr:from>
    <xdr:to>
      <xdr:col>5</xdr:col>
      <xdr:colOff>238125</xdr:colOff>
      <xdr:row>22</xdr:row>
      <xdr:rowOff>180975</xdr:rowOff>
    </xdr:to>
    <xdr:sp macro="[1]!PtreeEvent_ObjectClick">
      <xdr:nvSpPr>
        <xdr:cNvPr id="32" name="PTObj_DBranchDLine_1_8"/>
        <xdr:cNvSpPr>
          <a:spLocks/>
        </xdr:cNvSpPr>
      </xdr:nvSpPr>
      <xdr:spPr>
        <a:xfrm>
          <a:off x="4886325" y="4000500"/>
          <a:ext cx="1524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238125</xdr:colOff>
      <xdr:row>18</xdr:row>
      <xdr:rowOff>180975</xdr:rowOff>
    </xdr:from>
    <xdr:to>
      <xdr:col>6</xdr:col>
      <xdr:colOff>0</xdr:colOff>
      <xdr:row>18</xdr:row>
      <xdr:rowOff>180975</xdr:rowOff>
    </xdr:to>
    <xdr:sp macro="[1]!PtreeEvent_ObjectClick">
      <xdr:nvSpPr>
        <xdr:cNvPr id="33" name="PTObj_DBranchHLine_1_7"/>
        <xdr:cNvSpPr>
          <a:spLocks/>
        </xdr:cNvSpPr>
      </xdr:nvSpPr>
      <xdr:spPr>
        <a:xfrm>
          <a:off x="5038725" y="36195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18</xdr:row>
      <xdr:rowOff>180975</xdr:rowOff>
    </xdr:from>
    <xdr:to>
      <xdr:col>5</xdr:col>
      <xdr:colOff>238125</xdr:colOff>
      <xdr:row>20</xdr:row>
      <xdr:rowOff>180975</xdr:rowOff>
    </xdr:to>
    <xdr:sp macro="[1]!PtreeEvent_ObjectClick">
      <xdr:nvSpPr>
        <xdr:cNvPr id="34" name="PTObj_DBranchDLine_1_7"/>
        <xdr:cNvSpPr>
          <a:spLocks/>
        </xdr:cNvSpPr>
      </xdr:nvSpPr>
      <xdr:spPr>
        <a:xfrm flipV="1">
          <a:off x="4886325" y="3619500"/>
          <a:ext cx="1524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238125</xdr:colOff>
      <xdr:row>20</xdr:row>
      <xdr:rowOff>180975</xdr:rowOff>
    </xdr:from>
    <xdr:to>
      <xdr:col>5</xdr:col>
      <xdr:colOff>0</xdr:colOff>
      <xdr:row>20</xdr:row>
      <xdr:rowOff>180975</xdr:rowOff>
    </xdr:to>
    <xdr:sp macro="[1]!PtreeEvent_ObjectClick">
      <xdr:nvSpPr>
        <xdr:cNvPr id="35" name="PTObj_DBranchHLine_1_3"/>
        <xdr:cNvSpPr>
          <a:spLocks/>
        </xdr:cNvSpPr>
      </xdr:nvSpPr>
      <xdr:spPr>
        <a:xfrm>
          <a:off x="3495675" y="40005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16</xdr:row>
      <xdr:rowOff>180975</xdr:rowOff>
    </xdr:from>
    <xdr:to>
      <xdr:col>4</xdr:col>
      <xdr:colOff>238125</xdr:colOff>
      <xdr:row>20</xdr:row>
      <xdr:rowOff>180975</xdr:rowOff>
    </xdr:to>
    <xdr:sp macro="[1]!PtreeEvent_ObjectClick">
      <xdr:nvSpPr>
        <xdr:cNvPr id="36" name="PTObj_DBranchDLine_1_3"/>
        <xdr:cNvSpPr>
          <a:spLocks/>
        </xdr:cNvSpPr>
      </xdr:nvSpPr>
      <xdr:spPr>
        <a:xfrm>
          <a:off x="3343275" y="3238500"/>
          <a:ext cx="1524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238125</xdr:colOff>
      <xdr:row>14</xdr:row>
      <xdr:rowOff>180975</xdr:rowOff>
    </xdr:from>
    <xdr:to>
      <xdr:col>6</xdr:col>
      <xdr:colOff>0</xdr:colOff>
      <xdr:row>14</xdr:row>
      <xdr:rowOff>180975</xdr:rowOff>
    </xdr:to>
    <xdr:sp macro="[1]!PtreeEvent_ObjectClick">
      <xdr:nvSpPr>
        <xdr:cNvPr id="37" name="PTObj_DBranchHLine_1_6"/>
        <xdr:cNvSpPr>
          <a:spLocks/>
        </xdr:cNvSpPr>
      </xdr:nvSpPr>
      <xdr:spPr>
        <a:xfrm>
          <a:off x="5038725" y="28575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12</xdr:row>
      <xdr:rowOff>180975</xdr:rowOff>
    </xdr:from>
    <xdr:to>
      <xdr:col>5</xdr:col>
      <xdr:colOff>238125</xdr:colOff>
      <xdr:row>14</xdr:row>
      <xdr:rowOff>180975</xdr:rowOff>
    </xdr:to>
    <xdr:sp macro="[1]!PtreeEvent_ObjectClick">
      <xdr:nvSpPr>
        <xdr:cNvPr id="38" name="PTObj_DBranchDLine_1_6"/>
        <xdr:cNvSpPr>
          <a:spLocks/>
        </xdr:cNvSpPr>
      </xdr:nvSpPr>
      <xdr:spPr>
        <a:xfrm>
          <a:off x="4886325" y="2476500"/>
          <a:ext cx="1524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238125</xdr:colOff>
      <xdr:row>10</xdr:row>
      <xdr:rowOff>180975</xdr:rowOff>
    </xdr:from>
    <xdr:to>
      <xdr:col>6</xdr:col>
      <xdr:colOff>0</xdr:colOff>
      <xdr:row>10</xdr:row>
      <xdr:rowOff>180975</xdr:rowOff>
    </xdr:to>
    <xdr:sp macro="[1]!PtreeEvent_ObjectClick">
      <xdr:nvSpPr>
        <xdr:cNvPr id="39" name="PTObj_DBranchHLine_1_5"/>
        <xdr:cNvSpPr>
          <a:spLocks/>
        </xdr:cNvSpPr>
      </xdr:nvSpPr>
      <xdr:spPr>
        <a:xfrm>
          <a:off x="5038725" y="20955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180975</xdr:rowOff>
    </xdr:from>
    <xdr:to>
      <xdr:col>5</xdr:col>
      <xdr:colOff>238125</xdr:colOff>
      <xdr:row>12</xdr:row>
      <xdr:rowOff>180975</xdr:rowOff>
    </xdr:to>
    <xdr:sp macro="[1]!PtreeEvent_ObjectClick">
      <xdr:nvSpPr>
        <xdr:cNvPr id="40" name="PTObj_DBranchDLine_1_5"/>
        <xdr:cNvSpPr>
          <a:spLocks/>
        </xdr:cNvSpPr>
      </xdr:nvSpPr>
      <xdr:spPr>
        <a:xfrm flipV="1">
          <a:off x="4886325" y="2095500"/>
          <a:ext cx="1524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238125</xdr:colOff>
      <xdr:row>12</xdr:row>
      <xdr:rowOff>180975</xdr:rowOff>
    </xdr:from>
    <xdr:to>
      <xdr:col>5</xdr:col>
      <xdr:colOff>0</xdr:colOff>
      <xdr:row>12</xdr:row>
      <xdr:rowOff>180975</xdr:rowOff>
    </xdr:to>
    <xdr:sp macro="[1]!PtreeEvent_ObjectClick">
      <xdr:nvSpPr>
        <xdr:cNvPr id="41" name="PTObj_DBranchHLine_1_2"/>
        <xdr:cNvSpPr>
          <a:spLocks/>
        </xdr:cNvSpPr>
      </xdr:nvSpPr>
      <xdr:spPr>
        <a:xfrm>
          <a:off x="3495675" y="24765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12</xdr:row>
      <xdr:rowOff>180975</xdr:rowOff>
    </xdr:from>
    <xdr:to>
      <xdr:col>4</xdr:col>
      <xdr:colOff>238125</xdr:colOff>
      <xdr:row>16</xdr:row>
      <xdr:rowOff>180975</xdr:rowOff>
    </xdr:to>
    <xdr:sp macro="[1]!PtreeEvent_ObjectClick">
      <xdr:nvSpPr>
        <xdr:cNvPr id="42" name="PTObj_DBranchDLine_1_2"/>
        <xdr:cNvSpPr>
          <a:spLocks/>
        </xdr:cNvSpPr>
      </xdr:nvSpPr>
      <xdr:spPr>
        <a:xfrm flipV="1">
          <a:off x="3343275" y="2476500"/>
          <a:ext cx="1524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180975</xdr:colOff>
      <xdr:row>16</xdr:row>
      <xdr:rowOff>180975</xdr:rowOff>
    </xdr:from>
    <xdr:to>
      <xdr:col>4</xdr:col>
      <xdr:colOff>0</xdr:colOff>
      <xdr:row>16</xdr:row>
      <xdr:rowOff>180975</xdr:rowOff>
    </xdr:to>
    <xdr:sp macro="[1]!PtreeEvent_ObjectClick">
      <xdr:nvSpPr>
        <xdr:cNvPr id="43" name="PTObj_DBranchHLine_1_1"/>
        <xdr:cNvSpPr>
          <a:spLocks/>
        </xdr:cNvSpPr>
      </xdr:nvSpPr>
      <xdr:spPr>
        <a:xfrm>
          <a:off x="2009775" y="32385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0</xdr:colOff>
      <xdr:row>16</xdr:row>
      <xdr:rowOff>85725</xdr:rowOff>
    </xdr:from>
    <xdr:ext cx="190500" cy="190500"/>
    <xdr:sp macro="[1]!PtreeEvent_ObjectClick">
      <xdr:nvSpPr>
        <xdr:cNvPr id="44" name="PTObj_DNode_1_1"/>
        <xdr:cNvSpPr>
          <a:spLocks/>
        </xdr:cNvSpPr>
      </xdr:nvSpPr>
      <xdr:spPr>
        <a:xfrm>
          <a:off x="3257550" y="3143250"/>
          <a:ext cx="190500" cy="190500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219075</xdr:colOff>
      <xdr:row>16</xdr:row>
      <xdr:rowOff>95250</xdr:rowOff>
    </xdr:from>
    <xdr:ext cx="838200" cy="209550"/>
    <xdr:sp macro="[1]!PtreeEvent_ObjectClick">
      <xdr:nvSpPr>
        <xdr:cNvPr id="45" name="PTObj_DBranchName_1_1"/>
        <xdr:cNvSpPr txBox="1">
          <a:spLocks noChangeArrowheads="1"/>
        </xdr:cNvSpPr>
      </xdr:nvSpPr>
      <xdr:spPr>
        <a:xfrm>
          <a:off x="2047875" y="3152775"/>
          <a:ext cx="8382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Expected Returns</a:t>
          </a:r>
        </a:p>
      </xdr:txBody>
    </xdr:sp>
    <xdr:clientData/>
  </xdr:oneCellAnchor>
  <xdr:oneCellAnchor>
    <xdr:from>
      <xdr:col>5</xdr:col>
      <xdr:colOff>0</xdr:colOff>
      <xdr:row>12</xdr:row>
      <xdr:rowOff>85725</xdr:rowOff>
    </xdr:from>
    <xdr:ext cx="190500" cy="190500"/>
    <xdr:sp macro="[1]!PtreeEvent_ObjectClick">
      <xdr:nvSpPr>
        <xdr:cNvPr id="46" name="PTObj_DNode_1_2"/>
        <xdr:cNvSpPr>
          <a:spLocks/>
        </xdr:cNvSpPr>
      </xdr:nvSpPr>
      <xdr:spPr>
        <a:xfrm>
          <a:off x="4800600" y="2381250"/>
          <a:ext cx="190500" cy="190500"/>
        </a:xfrm>
        <a:prstGeom prst="ellipse">
          <a:avLst/>
        </a:prstGeom>
        <a:solidFill>
          <a:srgbClr val="8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276225</xdr:colOff>
      <xdr:row>12</xdr:row>
      <xdr:rowOff>95250</xdr:rowOff>
    </xdr:from>
    <xdr:ext cx="228600" cy="209550"/>
    <xdr:sp macro="[1]!PtreeEvent_ObjectClick">
      <xdr:nvSpPr>
        <xdr:cNvPr id="47" name="PTObj_DBranchName_1_2"/>
        <xdr:cNvSpPr txBox="1">
          <a:spLocks noChangeArrowheads="1"/>
        </xdr:cNvSpPr>
      </xdr:nvSpPr>
      <xdr:spPr>
        <a:xfrm>
          <a:off x="3533775" y="2390775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Buy</a:t>
          </a:r>
        </a:p>
      </xdr:txBody>
    </xdr:sp>
    <xdr:clientData/>
  </xdr:oneCellAnchor>
  <xdr:oneCellAnchor>
    <xdr:from>
      <xdr:col>6</xdr:col>
      <xdr:colOff>0</xdr:colOff>
      <xdr:row>10</xdr:row>
      <xdr:rowOff>85725</xdr:rowOff>
    </xdr:from>
    <xdr:ext cx="190500" cy="190500"/>
    <xdr:sp macro="[1]!PtreeEvent_ObjectClick">
      <xdr:nvSpPr>
        <xdr:cNvPr id="48" name="PTObj_DNode_1_5"/>
        <xdr:cNvSpPr>
          <a:spLocks/>
        </xdr:cNvSpPr>
      </xdr:nvSpPr>
      <xdr:spPr>
        <a:xfrm rot="16200000">
          <a:off x="6343650" y="2000250"/>
          <a:ext cx="190500" cy="190500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276225</xdr:colOff>
      <xdr:row>10</xdr:row>
      <xdr:rowOff>95250</xdr:rowOff>
    </xdr:from>
    <xdr:ext cx="438150" cy="209550"/>
    <xdr:sp macro="[1]!PtreeEvent_ObjectClick">
      <xdr:nvSpPr>
        <xdr:cNvPr id="49" name="PTObj_DBranchName_1_5"/>
        <xdr:cNvSpPr txBox="1">
          <a:spLocks noChangeArrowheads="1"/>
        </xdr:cNvSpPr>
      </xdr:nvSpPr>
      <xdr:spPr>
        <a:xfrm>
          <a:off x="5076825" y="2009775"/>
          <a:ext cx="4381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Stock up</a:t>
          </a:r>
        </a:p>
      </xdr:txBody>
    </xdr:sp>
    <xdr:clientData/>
  </xdr:oneCellAnchor>
  <xdr:oneCellAnchor>
    <xdr:from>
      <xdr:col>6</xdr:col>
      <xdr:colOff>0</xdr:colOff>
      <xdr:row>14</xdr:row>
      <xdr:rowOff>85725</xdr:rowOff>
    </xdr:from>
    <xdr:ext cx="190500" cy="190500"/>
    <xdr:sp macro="[1]!PtreeEvent_ObjectClick">
      <xdr:nvSpPr>
        <xdr:cNvPr id="50" name="PTObj_DNode_1_6"/>
        <xdr:cNvSpPr>
          <a:spLocks/>
        </xdr:cNvSpPr>
      </xdr:nvSpPr>
      <xdr:spPr>
        <a:xfrm rot="16200000">
          <a:off x="6343650" y="2762250"/>
          <a:ext cx="190500" cy="190500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276225</xdr:colOff>
      <xdr:row>14</xdr:row>
      <xdr:rowOff>95250</xdr:rowOff>
    </xdr:from>
    <xdr:ext cx="571500" cy="209550"/>
    <xdr:sp macro="[1]!PtreeEvent_ObjectClick">
      <xdr:nvSpPr>
        <xdr:cNvPr id="51" name="PTObj_DBranchName_1_6"/>
        <xdr:cNvSpPr txBox="1">
          <a:spLocks noChangeArrowheads="1"/>
        </xdr:cNvSpPr>
      </xdr:nvSpPr>
      <xdr:spPr>
        <a:xfrm>
          <a:off x="5076825" y="2771775"/>
          <a:ext cx="571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Stock down</a:t>
          </a:r>
        </a:p>
      </xdr:txBody>
    </xdr:sp>
    <xdr:clientData/>
  </xdr:oneCellAnchor>
  <xdr:oneCellAnchor>
    <xdr:from>
      <xdr:col>5</xdr:col>
      <xdr:colOff>0</xdr:colOff>
      <xdr:row>20</xdr:row>
      <xdr:rowOff>85725</xdr:rowOff>
    </xdr:from>
    <xdr:ext cx="190500" cy="190500"/>
    <xdr:sp macro="[1]!PtreeEvent_ObjectClick">
      <xdr:nvSpPr>
        <xdr:cNvPr id="52" name="PTObj_DNode_1_3"/>
        <xdr:cNvSpPr>
          <a:spLocks/>
        </xdr:cNvSpPr>
      </xdr:nvSpPr>
      <xdr:spPr>
        <a:xfrm>
          <a:off x="4800600" y="3905250"/>
          <a:ext cx="190500" cy="190500"/>
        </a:xfrm>
        <a:prstGeom prst="ellipse">
          <a:avLst/>
        </a:prstGeom>
        <a:solidFill>
          <a:srgbClr val="8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276225</xdr:colOff>
      <xdr:row>20</xdr:row>
      <xdr:rowOff>95250</xdr:rowOff>
    </xdr:from>
    <xdr:ext cx="485775" cy="209550"/>
    <xdr:sp macro="[1]!PtreeEvent_ObjectClick">
      <xdr:nvSpPr>
        <xdr:cNvPr id="53" name="PTObj_DBranchName_1_3"/>
        <xdr:cNvSpPr txBox="1">
          <a:spLocks noChangeArrowheads="1"/>
        </xdr:cNvSpPr>
      </xdr:nvSpPr>
      <xdr:spPr>
        <a:xfrm>
          <a:off x="3533775" y="3914775"/>
          <a:ext cx="4857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Don't Buy</a:t>
          </a:r>
        </a:p>
      </xdr:txBody>
    </xdr:sp>
    <xdr:clientData/>
  </xdr:oneCellAnchor>
  <xdr:oneCellAnchor>
    <xdr:from>
      <xdr:col>6</xdr:col>
      <xdr:colOff>0</xdr:colOff>
      <xdr:row>18</xdr:row>
      <xdr:rowOff>85725</xdr:rowOff>
    </xdr:from>
    <xdr:ext cx="190500" cy="190500"/>
    <xdr:sp macro="[1]!PtreeEvent_ObjectClick">
      <xdr:nvSpPr>
        <xdr:cNvPr id="54" name="PTObj_DNode_1_7"/>
        <xdr:cNvSpPr>
          <a:spLocks/>
        </xdr:cNvSpPr>
      </xdr:nvSpPr>
      <xdr:spPr>
        <a:xfrm rot="16200000">
          <a:off x="6343650" y="3524250"/>
          <a:ext cx="190500" cy="190500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276225</xdr:colOff>
      <xdr:row>18</xdr:row>
      <xdr:rowOff>95250</xdr:rowOff>
    </xdr:from>
    <xdr:ext cx="438150" cy="209550"/>
    <xdr:sp macro="[1]!PtreeEvent_ObjectClick">
      <xdr:nvSpPr>
        <xdr:cNvPr id="55" name="PTObj_DBranchName_1_7"/>
        <xdr:cNvSpPr txBox="1">
          <a:spLocks noChangeArrowheads="1"/>
        </xdr:cNvSpPr>
      </xdr:nvSpPr>
      <xdr:spPr>
        <a:xfrm>
          <a:off x="5076825" y="3533775"/>
          <a:ext cx="4381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Stock up</a:t>
          </a:r>
        </a:p>
      </xdr:txBody>
    </xdr:sp>
    <xdr:clientData/>
  </xdr:oneCellAnchor>
  <xdr:oneCellAnchor>
    <xdr:from>
      <xdr:col>6</xdr:col>
      <xdr:colOff>0</xdr:colOff>
      <xdr:row>22</xdr:row>
      <xdr:rowOff>85725</xdr:rowOff>
    </xdr:from>
    <xdr:ext cx="190500" cy="190500"/>
    <xdr:sp macro="[1]!PtreeEvent_ObjectClick">
      <xdr:nvSpPr>
        <xdr:cNvPr id="56" name="PTObj_DNode_1_8"/>
        <xdr:cNvSpPr>
          <a:spLocks/>
        </xdr:cNvSpPr>
      </xdr:nvSpPr>
      <xdr:spPr>
        <a:xfrm rot="16200000">
          <a:off x="6343650" y="4286250"/>
          <a:ext cx="190500" cy="190500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276225</xdr:colOff>
      <xdr:row>22</xdr:row>
      <xdr:rowOff>95250</xdr:rowOff>
    </xdr:from>
    <xdr:ext cx="571500" cy="209550"/>
    <xdr:sp macro="[1]!PtreeEvent_ObjectClick">
      <xdr:nvSpPr>
        <xdr:cNvPr id="57" name="PTObj_DBranchName_1_8"/>
        <xdr:cNvSpPr txBox="1">
          <a:spLocks noChangeArrowheads="1"/>
        </xdr:cNvSpPr>
      </xdr:nvSpPr>
      <xdr:spPr>
        <a:xfrm>
          <a:off x="5076825" y="4295775"/>
          <a:ext cx="571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Stock down</a:t>
          </a:r>
        </a:p>
      </xdr:txBody>
    </xdr:sp>
    <xdr:clientData/>
  </xdr:oneCellAnchor>
  <xdr:oneCellAnchor>
    <xdr:from>
      <xdr:col>5</xdr:col>
      <xdr:colOff>0</xdr:colOff>
      <xdr:row>38</xdr:row>
      <xdr:rowOff>85725</xdr:rowOff>
    </xdr:from>
    <xdr:ext cx="190500" cy="190500"/>
    <xdr:sp macro="[1]!PtreeEvent_ObjectClick">
      <xdr:nvSpPr>
        <xdr:cNvPr id="58" name="PTObj_DNode_1_4"/>
        <xdr:cNvSpPr>
          <a:spLocks/>
        </xdr:cNvSpPr>
      </xdr:nvSpPr>
      <xdr:spPr>
        <a:xfrm>
          <a:off x="4800600" y="7334250"/>
          <a:ext cx="190500" cy="190500"/>
        </a:xfrm>
        <a:prstGeom prst="ellipse">
          <a:avLst/>
        </a:prstGeom>
        <a:solidFill>
          <a:srgbClr val="8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276225</xdr:colOff>
      <xdr:row>38</xdr:row>
      <xdr:rowOff>95250</xdr:rowOff>
    </xdr:from>
    <xdr:ext cx="361950" cy="209550"/>
    <xdr:sp macro="[1]!PtreeEvent_ObjectClick">
      <xdr:nvSpPr>
        <xdr:cNvPr id="59" name="PTObj_DBranchName_1_4"/>
        <xdr:cNvSpPr txBox="1">
          <a:spLocks noChangeArrowheads="1"/>
        </xdr:cNvSpPr>
      </xdr:nvSpPr>
      <xdr:spPr>
        <a:xfrm>
          <a:off x="3533775" y="7343775"/>
          <a:ext cx="3619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Advice</a:t>
          </a:r>
        </a:p>
      </xdr:txBody>
    </xdr:sp>
    <xdr:clientData/>
  </xdr:oneCellAnchor>
  <xdr:oneCellAnchor>
    <xdr:from>
      <xdr:col>6</xdr:col>
      <xdr:colOff>0</xdr:colOff>
      <xdr:row>30</xdr:row>
      <xdr:rowOff>85725</xdr:rowOff>
    </xdr:from>
    <xdr:ext cx="190500" cy="190500"/>
    <xdr:sp macro="[1]!PtreeEvent_ObjectClick">
      <xdr:nvSpPr>
        <xdr:cNvPr id="60" name="PTObj_DNode_1_9"/>
        <xdr:cNvSpPr>
          <a:spLocks/>
        </xdr:cNvSpPr>
      </xdr:nvSpPr>
      <xdr:spPr>
        <a:xfrm>
          <a:off x="6343650" y="5810250"/>
          <a:ext cx="190500" cy="190500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276225</xdr:colOff>
      <xdr:row>30</xdr:row>
      <xdr:rowOff>95250</xdr:rowOff>
    </xdr:from>
    <xdr:ext cx="466725" cy="209550"/>
    <xdr:sp macro="[1]!PtreeEvent_ObjectClick">
      <xdr:nvSpPr>
        <xdr:cNvPr id="61" name="PTObj_DBranchName_1_9"/>
        <xdr:cNvSpPr txBox="1">
          <a:spLocks noChangeArrowheads="1"/>
        </xdr:cNvSpPr>
      </xdr:nvSpPr>
      <xdr:spPr>
        <a:xfrm>
          <a:off x="5076825" y="5819775"/>
          <a:ext cx="4667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Told: Buy</a:t>
          </a:r>
        </a:p>
      </xdr:txBody>
    </xdr:sp>
    <xdr:clientData/>
  </xdr:oneCellAnchor>
  <xdr:oneCellAnchor>
    <xdr:from>
      <xdr:col>6</xdr:col>
      <xdr:colOff>0</xdr:colOff>
      <xdr:row>46</xdr:row>
      <xdr:rowOff>85725</xdr:rowOff>
    </xdr:from>
    <xdr:ext cx="190500" cy="190500"/>
    <xdr:sp macro="[1]!PtreeEvent_ObjectClick">
      <xdr:nvSpPr>
        <xdr:cNvPr id="62" name="PTObj_DNode_1_10"/>
        <xdr:cNvSpPr>
          <a:spLocks/>
        </xdr:cNvSpPr>
      </xdr:nvSpPr>
      <xdr:spPr>
        <a:xfrm>
          <a:off x="6343650" y="8858250"/>
          <a:ext cx="190500" cy="190500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276225</xdr:colOff>
      <xdr:row>46</xdr:row>
      <xdr:rowOff>95250</xdr:rowOff>
    </xdr:from>
    <xdr:ext cx="723900" cy="209550"/>
    <xdr:sp macro="[1]!PtreeEvent_ObjectClick">
      <xdr:nvSpPr>
        <xdr:cNvPr id="63" name="PTObj_DBranchName_1_10"/>
        <xdr:cNvSpPr txBox="1">
          <a:spLocks noChangeArrowheads="1"/>
        </xdr:cNvSpPr>
      </xdr:nvSpPr>
      <xdr:spPr>
        <a:xfrm>
          <a:off x="5076825" y="8867775"/>
          <a:ext cx="7239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Told: Don't Buy</a:t>
          </a:r>
        </a:p>
      </xdr:txBody>
    </xdr:sp>
    <xdr:clientData/>
  </xdr:oneCellAnchor>
  <xdr:oneCellAnchor>
    <xdr:from>
      <xdr:col>7</xdr:col>
      <xdr:colOff>0</xdr:colOff>
      <xdr:row>26</xdr:row>
      <xdr:rowOff>85725</xdr:rowOff>
    </xdr:from>
    <xdr:ext cx="190500" cy="190500"/>
    <xdr:sp macro="[1]!PtreeEvent_ObjectClick">
      <xdr:nvSpPr>
        <xdr:cNvPr id="64" name="PTObj_DNode_1_11"/>
        <xdr:cNvSpPr>
          <a:spLocks/>
        </xdr:cNvSpPr>
      </xdr:nvSpPr>
      <xdr:spPr>
        <a:xfrm>
          <a:off x="7886700" y="5048250"/>
          <a:ext cx="190500" cy="190500"/>
        </a:xfrm>
        <a:prstGeom prst="ellipse">
          <a:avLst/>
        </a:prstGeom>
        <a:solidFill>
          <a:srgbClr val="8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276225</xdr:colOff>
      <xdr:row>26</xdr:row>
      <xdr:rowOff>95250</xdr:rowOff>
    </xdr:from>
    <xdr:ext cx="228600" cy="209550"/>
    <xdr:sp macro="[1]!PtreeEvent_ObjectClick">
      <xdr:nvSpPr>
        <xdr:cNvPr id="65" name="PTObj_DBranchName_1_11"/>
        <xdr:cNvSpPr txBox="1">
          <a:spLocks noChangeArrowheads="1"/>
        </xdr:cNvSpPr>
      </xdr:nvSpPr>
      <xdr:spPr>
        <a:xfrm>
          <a:off x="6619875" y="5057775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Buy</a:t>
          </a:r>
        </a:p>
      </xdr:txBody>
    </xdr:sp>
    <xdr:clientData/>
  </xdr:oneCellAnchor>
  <xdr:oneCellAnchor>
    <xdr:from>
      <xdr:col>8</xdr:col>
      <xdr:colOff>0</xdr:colOff>
      <xdr:row>24</xdr:row>
      <xdr:rowOff>85725</xdr:rowOff>
    </xdr:from>
    <xdr:ext cx="190500" cy="190500"/>
    <xdr:sp macro="[1]!PtreeEvent_ObjectClick">
      <xdr:nvSpPr>
        <xdr:cNvPr id="66" name="PTObj_DNode_1_15"/>
        <xdr:cNvSpPr>
          <a:spLocks/>
        </xdr:cNvSpPr>
      </xdr:nvSpPr>
      <xdr:spPr>
        <a:xfrm rot="16200000">
          <a:off x="9420225" y="4667250"/>
          <a:ext cx="190500" cy="190500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276225</xdr:colOff>
      <xdr:row>24</xdr:row>
      <xdr:rowOff>95250</xdr:rowOff>
    </xdr:from>
    <xdr:ext cx="438150" cy="209550"/>
    <xdr:sp macro="[1]!PtreeEvent_ObjectClick">
      <xdr:nvSpPr>
        <xdr:cNvPr id="67" name="PTObj_DBranchName_1_15"/>
        <xdr:cNvSpPr txBox="1">
          <a:spLocks noChangeArrowheads="1"/>
        </xdr:cNvSpPr>
      </xdr:nvSpPr>
      <xdr:spPr>
        <a:xfrm>
          <a:off x="8162925" y="4676775"/>
          <a:ext cx="4381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Stock up</a:t>
          </a:r>
        </a:p>
      </xdr:txBody>
    </xdr:sp>
    <xdr:clientData/>
  </xdr:oneCellAnchor>
  <xdr:oneCellAnchor>
    <xdr:from>
      <xdr:col>8</xdr:col>
      <xdr:colOff>0</xdr:colOff>
      <xdr:row>28</xdr:row>
      <xdr:rowOff>85725</xdr:rowOff>
    </xdr:from>
    <xdr:ext cx="190500" cy="190500"/>
    <xdr:sp macro="[1]!PtreeEvent_ObjectClick">
      <xdr:nvSpPr>
        <xdr:cNvPr id="68" name="PTObj_DNode_1_16"/>
        <xdr:cNvSpPr>
          <a:spLocks/>
        </xdr:cNvSpPr>
      </xdr:nvSpPr>
      <xdr:spPr>
        <a:xfrm rot="16200000">
          <a:off x="9420225" y="5429250"/>
          <a:ext cx="190500" cy="190500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276225</xdr:colOff>
      <xdr:row>28</xdr:row>
      <xdr:rowOff>95250</xdr:rowOff>
    </xdr:from>
    <xdr:ext cx="571500" cy="209550"/>
    <xdr:sp macro="[1]!PtreeEvent_ObjectClick">
      <xdr:nvSpPr>
        <xdr:cNvPr id="69" name="PTObj_DBranchName_1_16"/>
        <xdr:cNvSpPr txBox="1">
          <a:spLocks noChangeArrowheads="1"/>
        </xdr:cNvSpPr>
      </xdr:nvSpPr>
      <xdr:spPr>
        <a:xfrm>
          <a:off x="8162925" y="5438775"/>
          <a:ext cx="571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Stock down</a:t>
          </a:r>
        </a:p>
      </xdr:txBody>
    </xdr:sp>
    <xdr:clientData/>
  </xdr:oneCellAnchor>
  <xdr:oneCellAnchor>
    <xdr:from>
      <xdr:col>7</xdr:col>
      <xdr:colOff>0</xdr:colOff>
      <xdr:row>34</xdr:row>
      <xdr:rowOff>85725</xdr:rowOff>
    </xdr:from>
    <xdr:ext cx="190500" cy="190500"/>
    <xdr:sp macro="[1]!PtreeEvent_ObjectClick">
      <xdr:nvSpPr>
        <xdr:cNvPr id="70" name="PTObj_DNode_1_12"/>
        <xdr:cNvSpPr>
          <a:spLocks/>
        </xdr:cNvSpPr>
      </xdr:nvSpPr>
      <xdr:spPr>
        <a:xfrm>
          <a:off x="7886700" y="6572250"/>
          <a:ext cx="190500" cy="190500"/>
        </a:xfrm>
        <a:prstGeom prst="ellipse">
          <a:avLst/>
        </a:prstGeom>
        <a:solidFill>
          <a:srgbClr val="8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276225</xdr:colOff>
      <xdr:row>34</xdr:row>
      <xdr:rowOff>95250</xdr:rowOff>
    </xdr:from>
    <xdr:ext cx="485775" cy="209550"/>
    <xdr:sp macro="[1]!PtreeEvent_ObjectClick">
      <xdr:nvSpPr>
        <xdr:cNvPr id="71" name="PTObj_DBranchName_1_12"/>
        <xdr:cNvSpPr txBox="1">
          <a:spLocks noChangeArrowheads="1"/>
        </xdr:cNvSpPr>
      </xdr:nvSpPr>
      <xdr:spPr>
        <a:xfrm>
          <a:off x="6619875" y="6581775"/>
          <a:ext cx="4857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Don't Buy</a:t>
          </a:r>
        </a:p>
      </xdr:txBody>
    </xdr:sp>
    <xdr:clientData/>
  </xdr:oneCellAnchor>
  <xdr:oneCellAnchor>
    <xdr:from>
      <xdr:col>8</xdr:col>
      <xdr:colOff>0</xdr:colOff>
      <xdr:row>32</xdr:row>
      <xdr:rowOff>85725</xdr:rowOff>
    </xdr:from>
    <xdr:ext cx="190500" cy="190500"/>
    <xdr:sp macro="[1]!PtreeEvent_ObjectClick">
      <xdr:nvSpPr>
        <xdr:cNvPr id="72" name="PTObj_DNode_1_17"/>
        <xdr:cNvSpPr>
          <a:spLocks/>
        </xdr:cNvSpPr>
      </xdr:nvSpPr>
      <xdr:spPr>
        <a:xfrm rot="16200000">
          <a:off x="9420225" y="6191250"/>
          <a:ext cx="190500" cy="190500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276225</xdr:colOff>
      <xdr:row>32</xdr:row>
      <xdr:rowOff>95250</xdr:rowOff>
    </xdr:from>
    <xdr:ext cx="438150" cy="209550"/>
    <xdr:sp macro="[1]!PtreeEvent_ObjectClick">
      <xdr:nvSpPr>
        <xdr:cNvPr id="73" name="PTObj_DBranchName_1_17"/>
        <xdr:cNvSpPr txBox="1">
          <a:spLocks noChangeArrowheads="1"/>
        </xdr:cNvSpPr>
      </xdr:nvSpPr>
      <xdr:spPr>
        <a:xfrm>
          <a:off x="8162925" y="6200775"/>
          <a:ext cx="4381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Stock up</a:t>
          </a:r>
        </a:p>
      </xdr:txBody>
    </xdr:sp>
    <xdr:clientData/>
  </xdr:oneCellAnchor>
  <xdr:oneCellAnchor>
    <xdr:from>
      <xdr:col>8</xdr:col>
      <xdr:colOff>0</xdr:colOff>
      <xdr:row>36</xdr:row>
      <xdr:rowOff>85725</xdr:rowOff>
    </xdr:from>
    <xdr:ext cx="190500" cy="190500"/>
    <xdr:sp macro="[1]!PtreeEvent_ObjectClick">
      <xdr:nvSpPr>
        <xdr:cNvPr id="74" name="PTObj_DNode_1_18"/>
        <xdr:cNvSpPr>
          <a:spLocks/>
        </xdr:cNvSpPr>
      </xdr:nvSpPr>
      <xdr:spPr>
        <a:xfrm rot="16200000">
          <a:off x="9420225" y="6953250"/>
          <a:ext cx="190500" cy="190500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276225</xdr:colOff>
      <xdr:row>36</xdr:row>
      <xdr:rowOff>95250</xdr:rowOff>
    </xdr:from>
    <xdr:ext cx="571500" cy="209550"/>
    <xdr:sp macro="[1]!PtreeEvent_ObjectClick">
      <xdr:nvSpPr>
        <xdr:cNvPr id="75" name="PTObj_DBranchName_1_18"/>
        <xdr:cNvSpPr txBox="1">
          <a:spLocks noChangeArrowheads="1"/>
        </xdr:cNvSpPr>
      </xdr:nvSpPr>
      <xdr:spPr>
        <a:xfrm>
          <a:off x="8162925" y="6962775"/>
          <a:ext cx="571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Stock down</a:t>
          </a:r>
        </a:p>
      </xdr:txBody>
    </xdr:sp>
    <xdr:clientData/>
  </xdr:oneCellAnchor>
  <xdr:oneCellAnchor>
    <xdr:from>
      <xdr:col>7</xdr:col>
      <xdr:colOff>0</xdr:colOff>
      <xdr:row>42</xdr:row>
      <xdr:rowOff>85725</xdr:rowOff>
    </xdr:from>
    <xdr:ext cx="190500" cy="190500"/>
    <xdr:sp macro="[1]!PtreeEvent_ObjectClick">
      <xdr:nvSpPr>
        <xdr:cNvPr id="76" name="PTObj_DNode_1_13"/>
        <xdr:cNvSpPr>
          <a:spLocks/>
        </xdr:cNvSpPr>
      </xdr:nvSpPr>
      <xdr:spPr>
        <a:xfrm>
          <a:off x="7886700" y="8096250"/>
          <a:ext cx="190500" cy="190500"/>
        </a:xfrm>
        <a:prstGeom prst="ellipse">
          <a:avLst/>
        </a:prstGeom>
        <a:solidFill>
          <a:srgbClr val="8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276225</xdr:colOff>
      <xdr:row>42</xdr:row>
      <xdr:rowOff>95250</xdr:rowOff>
    </xdr:from>
    <xdr:ext cx="228600" cy="209550"/>
    <xdr:sp macro="[1]!PtreeEvent_ObjectClick">
      <xdr:nvSpPr>
        <xdr:cNvPr id="77" name="PTObj_DBranchName_1_13"/>
        <xdr:cNvSpPr txBox="1">
          <a:spLocks noChangeArrowheads="1"/>
        </xdr:cNvSpPr>
      </xdr:nvSpPr>
      <xdr:spPr>
        <a:xfrm>
          <a:off x="6619875" y="8105775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Buy</a:t>
          </a:r>
        </a:p>
      </xdr:txBody>
    </xdr:sp>
    <xdr:clientData/>
  </xdr:oneCellAnchor>
  <xdr:oneCellAnchor>
    <xdr:from>
      <xdr:col>8</xdr:col>
      <xdr:colOff>0</xdr:colOff>
      <xdr:row>40</xdr:row>
      <xdr:rowOff>85725</xdr:rowOff>
    </xdr:from>
    <xdr:ext cx="190500" cy="190500"/>
    <xdr:sp macro="[1]!PtreeEvent_ObjectClick">
      <xdr:nvSpPr>
        <xdr:cNvPr id="78" name="PTObj_DNode_1_19"/>
        <xdr:cNvSpPr>
          <a:spLocks/>
        </xdr:cNvSpPr>
      </xdr:nvSpPr>
      <xdr:spPr>
        <a:xfrm rot="16200000">
          <a:off x="9420225" y="7715250"/>
          <a:ext cx="190500" cy="190500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276225</xdr:colOff>
      <xdr:row>40</xdr:row>
      <xdr:rowOff>95250</xdr:rowOff>
    </xdr:from>
    <xdr:ext cx="438150" cy="209550"/>
    <xdr:sp macro="[1]!PtreeEvent_ObjectClick">
      <xdr:nvSpPr>
        <xdr:cNvPr id="79" name="PTObj_DBranchName_1_19"/>
        <xdr:cNvSpPr txBox="1">
          <a:spLocks noChangeArrowheads="1"/>
        </xdr:cNvSpPr>
      </xdr:nvSpPr>
      <xdr:spPr>
        <a:xfrm>
          <a:off x="8162925" y="7724775"/>
          <a:ext cx="4381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Stock up</a:t>
          </a:r>
        </a:p>
      </xdr:txBody>
    </xdr:sp>
    <xdr:clientData/>
  </xdr:oneCellAnchor>
  <xdr:oneCellAnchor>
    <xdr:from>
      <xdr:col>8</xdr:col>
      <xdr:colOff>0</xdr:colOff>
      <xdr:row>44</xdr:row>
      <xdr:rowOff>85725</xdr:rowOff>
    </xdr:from>
    <xdr:ext cx="190500" cy="190500"/>
    <xdr:sp macro="[1]!PtreeEvent_ObjectClick">
      <xdr:nvSpPr>
        <xdr:cNvPr id="80" name="PTObj_DNode_1_20"/>
        <xdr:cNvSpPr>
          <a:spLocks/>
        </xdr:cNvSpPr>
      </xdr:nvSpPr>
      <xdr:spPr>
        <a:xfrm rot="16200000">
          <a:off x="9420225" y="8477250"/>
          <a:ext cx="190500" cy="190500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276225</xdr:colOff>
      <xdr:row>44</xdr:row>
      <xdr:rowOff>95250</xdr:rowOff>
    </xdr:from>
    <xdr:ext cx="571500" cy="209550"/>
    <xdr:sp macro="[1]!PtreeEvent_ObjectClick">
      <xdr:nvSpPr>
        <xdr:cNvPr id="81" name="PTObj_DBranchName_1_20"/>
        <xdr:cNvSpPr txBox="1">
          <a:spLocks noChangeArrowheads="1"/>
        </xdr:cNvSpPr>
      </xdr:nvSpPr>
      <xdr:spPr>
        <a:xfrm>
          <a:off x="8162925" y="8486775"/>
          <a:ext cx="571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Stock down</a:t>
          </a:r>
        </a:p>
      </xdr:txBody>
    </xdr:sp>
    <xdr:clientData/>
  </xdr:oneCellAnchor>
  <xdr:oneCellAnchor>
    <xdr:from>
      <xdr:col>7</xdr:col>
      <xdr:colOff>0</xdr:colOff>
      <xdr:row>50</xdr:row>
      <xdr:rowOff>85725</xdr:rowOff>
    </xdr:from>
    <xdr:ext cx="190500" cy="190500"/>
    <xdr:sp macro="[1]!PtreeEvent_ObjectClick">
      <xdr:nvSpPr>
        <xdr:cNvPr id="82" name="PTObj_DNode_1_14"/>
        <xdr:cNvSpPr>
          <a:spLocks/>
        </xdr:cNvSpPr>
      </xdr:nvSpPr>
      <xdr:spPr>
        <a:xfrm>
          <a:off x="7886700" y="9620250"/>
          <a:ext cx="190500" cy="190500"/>
        </a:xfrm>
        <a:prstGeom prst="ellipse">
          <a:avLst/>
        </a:prstGeom>
        <a:solidFill>
          <a:srgbClr val="8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276225</xdr:colOff>
      <xdr:row>50</xdr:row>
      <xdr:rowOff>95250</xdr:rowOff>
    </xdr:from>
    <xdr:ext cx="485775" cy="209550"/>
    <xdr:sp macro="[1]!PtreeEvent_ObjectClick">
      <xdr:nvSpPr>
        <xdr:cNvPr id="83" name="PTObj_DBranchName_1_14"/>
        <xdr:cNvSpPr txBox="1">
          <a:spLocks noChangeArrowheads="1"/>
        </xdr:cNvSpPr>
      </xdr:nvSpPr>
      <xdr:spPr>
        <a:xfrm>
          <a:off x="6619875" y="9629775"/>
          <a:ext cx="4857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Don't Buy</a:t>
          </a:r>
        </a:p>
      </xdr:txBody>
    </xdr:sp>
    <xdr:clientData/>
  </xdr:oneCellAnchor>
  <xdr:oneCellAnchor>
    <xdr:from>
      <xdr:col>8</xdr:col>
      <xdr:colOff>0</xdr:colOff>
      <xdr:row>48</xdr:row>
      <xdr:rowOff>85725</xdr:rowOff>
    </xdr:from>
    <xdr:ext cx="190500" cy="190500"/>
    <xdr:sp macro="[1]!PtreeEvent_ObjectClick">
      <xdr:nvSpPr>
        <xdr:cNvPr id="84" name="PTObj_DNode_1_21"/>
        <xdr:cNvSpPr>
          <a:spLocks/>
        </xdr:cNvSpPr>
      </xdr:nvSpPr>
      <xdr:spPr>
        <a:xfrm rot="16200000">
          <a:off x="9420225" y="9239250"/>
          <a:ext cx="190500" cy="190500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276225</xdr:colOff>
      <xdr:row>48</xdr:row>
      <xdr:rowOff>95250</xdr:rowOff>
    </xdr:from>
    <xdr:ext cx="438150" cy="209550"/>
    <xdr:sp macro="[1]!PtreeEvent_ObjectClick">
      <xdr:nvSpPr>
        <xdr:cNvPr id="85" name="PTObj_DBranchName_1_21"/>
        <xdr:cNvSpPr txBox="1">
          <a:spLocks noChangeArrowheads="1"/>
        </xdr:cNvSpPr>
      </xdr:nvSpPr>
      <xdr:spPr>
        <a:xfrm>
          <a:off x="8162925" y="9248775"/>
          <a:ext cx="4381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Stock up</a:t>
          </a:r>
        </a:p>
      </xdr:txBody>
    </xdr:sp>
    <xdr:clientData/>
  </xdr:oneCellAnchor>
  <xdr:oneCellAnchor>
    <xdr:from>
      <xdr:col>8</xdr:col>
      <xdr:colOff>0</xdr:colOff>
      <xdr:row>52</xdr:row>
      <xdr:rowOff>85725</xdr:rowOff>
    </xdr:from>
    <xdr:ext cx="190500" cy="190500"/>
    <xdr:sp macro="[1]!PtreeEvent_ObjectClick">
      <xdr:nvSpPr>
        <xdr:cNvPr id="86" name="PTObj_DNode_1_22"/>
        <xdr:cNvSpPr>
          <a:spLocks/>
        </xdr:cNvSpPr>
      </xdr:nvSpPr>
      <xdr:spPr>
        <a:xfrm rot="16200000">
          <a:off x="9420225" y="10001250"/>
          <a:ext cx="190500" cy="190500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276225</xdr:colOff>
      <xdr:row>52</xdr:row>
      <xdr:rowOff>95250</xdr:rowOff>
    </xdr:from>
    <xdr:ext cx="571500" cy="209550"/>
    <xdr:sp macro="[1]!PtreeEvent_ObjectClick">
      <xdr:nvSpPr>
        <xdr:cNvPr id="87" name="PTObj_DBranchName_1_22"/>
        <xdr:cNvSpPr txBox="1">
          <a:spLocks noChangeArrowheads="1"/>
        </xdr:cNvSpPr>
      </xdr:nvSpPr>
      <xdr:spPr>
        <a:xfrm>
          <a:off x="8162925" y="10010775"/>
          <a:ext cx="571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Stock down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8:G19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4" max="4" width="16.7109375" style="0" customWidth="1"/>
    <col min="5" max="6" width="23.00390625" style="0" customWidth="1"/>
    <col min="7" max="7" width="16.7109375" style="0" customWidth="1"/>
  </cols>
  <sheetData>
    <row r="7" ht="15.75" thickBot="1"/>
    <row r="8" spans="4:7" ht="15">
      <c r="D8" s="25"/>
      <c r="E8" s="26"/>
      <c r="F8" s="26"/>
      <c r="G8" s="27"/>
    </row>
    <row r="9" spans="4:7" ht="15" customHeight="1">
      <c r="D9" s="28"/>
      <c r="E9" s="29" t="b">
        <f>_XLL.PTREENODEDECISION(treeCalc_2!$F$2,2)</f>
        <v>0</v>
      </c>
      <c r="F9" s="30">
        <f>_XLL.PTREENODEPROBABILITY(treeCalc_2!$F$2,2)</f>
        <v>0</v>
      </c>
      <c r="G9" s="31"/>
    </row>
    <row r="10" spans="4:7" ht="15" customHeight="1">
      <c r="D10" s="28"/>
      <c r="E10" s="32">
        <v>4000</v>
      </c>
      <c r="F10" s="33">
        <f>_XLL.PTREENODEVALUE(treeCalc_2!$F$2,2)</f>
        <v>4000</v>
      </c>
      <c r="G10" s="31"/>
    </row>
    <row r="11" spans="4:7" ht="15" customHeight="1">
      <c r="D11" s="34"/>
      <c r="E11" s="35" t="s">
        <v>62</v>
      </c>
      <c r="F11" s="36"/>
      <c r="G11" s="31"/>
    </row>
    <row r="12" spans="4:7" ht="15" customHeight="1">
      <c r="D12" s="34"/>
      <c r="E12" s="37">
        <f>_XLL.PTREENODEVALUE(treeCalc_2!$F$2,1)</f>
        <v>5000</v>
      </c>
      <c r="F12" s="36"/>
      <c r="G12" s="31"/>
    </row>
    <row r="13" spans="4:7" ht="15" customHeight="1">
      <c r="D13" s="28"/>
      <c r="E13" s="36"/>
      <c r="F13" s="38">
        <v>0.5</v>
      </c>
      <c r="G13" s="39">
        <f>_XLL.PTREENODEPROBABILITY(treeCalc_2!$F$2,4)</f>
        <v>0.5</v>
      </c>
    </row>
    <row r="14" spans="4:7" ht="15" customHeight="1">
      <c r="D14" s="28"/>
      <c r="E14" s="36"/>
      <c r="F14" s="32">
        <v>10000</v>
      </c>
      <c r="G14" s="40">
        <f>_XLL.PTREENODEVALUE(treeCalc_2!$F$2,4)</f>
        <v>10000</v>
      </c>
    </row>
    <row r="15" spans="4:7" ht="15" customHeight="1">
      <c r="D15" s="28"/>
      <c r="E15" s="29" t="b">
        <f>_XLL.PTREENODEDECISION(treeCalc_2!$F$2,3)</f>
        <v>1</v>
      </c>
      <c r="F15" s="41" t="s">
        <v>45</v>
      </c>
      <c r="G15" s="31"/>
    </row>
    <row r="16" spans="4:7" ht="15" customHeight="1">
      <c r="D16" s="28"/>
      <c r="E16" s="32">
        <v>0</v>
      </c>
      <c r="F16" s="42">
        <f>_XLL.PTREENODEVALUE(treeCalc_2!$F$2,3)</f>
        <v>5000</v>
      </c>
      <c r="G16" s="31"/>
    </row>
    <row r="17" spans="4:7" ht="15" customHeight="1">
      <c r="D17" s="28"/>
      <c r="E17" s="36"/>
      <c r="F17" s="38">
        <f>100*(1-F13)%</f>
        <v>0.5</v>
      </c>
      <c r="G17" s="39">
        <f>_XLL.PTREENODEPROBABILITY(treeCalc_2!$F$2,5)</f>
        <v>0.5</v>
      </c>
    </row>
    <row r="18" spans="4:7" ht="15" customHeight="1">
      <c r="D18" s="28"/>
      <c r="E18" s="36"/>
      <c r="F18" s="32">
        <v>0</v>
      </c>
      <c r="G18" s="40">
        <f>_XLL.PTREENODEVALUE(treeCalc_2!$F$2,5)</f>
        <v>0</v>
      </c>
    </row>
    <row r="19" spans="4:7" ht="15.75" thickBot="1">
      <c r="D19" s="43"/>
      <c r="E19" s="44"/>
      <c r="F19" s="44"/>
      <c r="G19" s="4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1:I54"/>
  <sheetViews>
    <sheetView zoomScalePageLayoutView="0" workbookViewId="0" topLeftCell="A4">
      <selection activeCell="E18" sqref="E18"/>
    </sheetView>
  </sheetViews>
  <sheetFormatPr defaultColWidth="9.140625" defaultRowHeight="15"/>
  <cols>
    <col min="4" max="4" width="21.421875" style="0" customWidth="1"/>
    <col min="5" max="7" width="23.140625" style="0" customWidth="1"/>
    <col min="8" max="8" width="23.00390625" style="0" customWidth="1"/>
    <col min="9" max="9" width="16.7109375" style="0" customWidth="1"/>
  </cols>
  <sheetData>
    <row r="10" ht="15.75" thickBot="1"/>
    <row r="11" spans="3:9" ht="15" customHeight="1">
      <c r="C11" s="5"/>
      <c r="D11" s="6"/>
      <c r="E11" s="6"/>
      <c r="F11" s="7">
        <v>0.6</v>
      </c>
      <c r="G11" s="8">
        <f>_XLL.PTREENODEPROBABILITY(treeCalc_1!$F$2,5)</f>
        <v>0</v>
      </c>
      <c r="H11" s="6"/>
      <c r="I11" s="9"/>
    </row>
    <row r="12" spans="3:9" ht="15" customHeight="1">
      <c r="C12" s="10"/>
      <c r="D12" s="4"/>
      <c r="E12" s="4"/>
      <c r="F12" s="11">
        <v>20</v>
      </c>
      <c r="G12" s="12">
        <f>_XLL.PTREENODEVALUE(treeCalc_1!$F$2,5)</f>
        <v>20</v>
      </c>
      <c r="H12" s="4"/>
      <c r="I12" s="13"/>
    </row>
    <row r="13" spans="3:9" ht="15" customHeight="1">
      <c r="C13" s="10"/>
      <c r="D13" s="4"/>
      <c r="E13" s="14" t="b">
        <f>_XLL.PTREENODEDECISION(treeCalc_1!$F$2,2)</f>
        <v>0</v>
      </c>
      <c r="F13" s="15" t="s">
        <v>52</v>
      </c>
      <c r="G13" s="4"/>
      <c r="H13" s="4"/>
      <c r="I13" s="13"/>
    </row>
    <row r="14" spans="3:9" ht="15" customHeight="1">
      <c r="C14" s="10"/>
      <c r="D14" s="4"/>
      <c r="E14" s="11">
        <v>0</v>
      </c>
      <c r="F14" s="12">
        <f>_XLL.PTREENODEVALUE(treeCalc_1!$F$2,2)</f>
        <v>3.9999999999999996</v>
      </c>
      <c r="G14" s="4"/>
      <c r="H14" s="4"/>
      <c r="I14" s="13"/>
    </row>
    <row r="15" spans="3:9" ht="15" customHeight="1">
      <c r="C15" s="10"/>
      <c r="D15" s="4"/>
      <c r="E15" s="4"/>
      <c r="F15" s="16">
        <v>0.4</v>
      </c>
      <c r="G15" s="17">
        <f>_XLL.PTREENODEPROBABILITY(treeCalc_1!$F$2,6)</f>
        <v>0</v>
      </c>
      <c r="H15" s="4"/>
      <c r="I15" s="13"/>
    </row>
    <row r="16" spans="3:9" ht="15" customHeight="1">
      <c r="C16" s="10"/>
      <c r="D16" s="4"/>
      <c r="E16" s="4"/>
      <c r="F16" s="11">
        <v>-20</v>
      </c>
      <c r="G16" s="12">
        <f>_XLL.PTREENODEVALUE(treeCalc_1!$F$2,6)</f>
        <v>-20</v>
      </c>
      <c r="H16" s="4"/>
      <c r="I16" s="13"/>
    </row>
    <row r="17" spans="3:9" ht="15" customHeight="1">
      <c r="C17" s="10"/>
      <c r="D17" s="11"/>
      <c r="E17" s="15" t="s">
        <v>46</v>
      </c>
      <c r="F17" s="4"/>
      <c r="G17" s="4"/>
      <c r="H17" s="4"/>
      <c r="I17" s="13"/>
    </row>
    <row r="18" spans="3:9" ht="15" customHeight="1">
      <c r="C18" s="10"/>
      <c r="D18" s="11"/>
      <c r="E18" s="12">
        <f>_XLL.PTREENODEVALUE(treeCalc_1!$F$2,1)</f>
        <v>4.200000000000001</v>
      </c>
      <c r="F18" s="4"/>
      <c r="G18" s="4"/>
      <c r="H18" s="4"/>
      <c r="I18" s="13"/>
    </row>
    <row r="19" spans="3:9" ht="15" customHeight="1">
      <c r="C19" s="10"/>
      <c r="D19" s="4"/>
      <c r="E19" s="4"/>
      <c r="F19" s="16">
        <v>0.6</v>
      </c>
      <c r="G19" s="17">
        <f>_XLL.PTREENODEPROBABILITY(treeCalc_1!$F$2,7)</f>
        <v>0</v>
      </c>
      <c r="H19" s="4"/>
      <c r="I19" s="13"/>
    </row>
    <row r="20" spans="3:9" ht="15" customHeight="1">
      <c r="C20" s="10"/>
      <c r="D20" s="4"/>
      <c r="E20" s="4"/>
      <c r="F20" s="11">
        <v>0</v>
      </c>
      <c r="G20" s="12">
        <f>_XLL.PTREENODEVALUE(treeCalc_1!$F$2,7)</f>
        <v>0</v>
      </c>
      <c r="H20" s="4"/>
      <c r="I20" s="13"/>
    </row>
    <row r="21" spans="3:9" ht="15" customHeight="1">
      <c r="C21" s="10"/>
      <c r="D21" s="4"/>
      <c r="E21" s="14" t="b">
        <f>_XLL.PTREENODEDECISION(treeCalc_1!$F$2,3)</f>
        <v>0</v>
      </c>
      <c r="F21" s="15" t="s">
        <v>45</v>
      </c>
      <c r="G21" s="4"/>
      <c r="H21" s="4"/>
      <c r="I21" s="13"/>
    </row>
    <row r="22" spans="3:9" ht="15" customHeight="1">
      <c r="C22" s="10"/>
      <c r="D22" s="4"/>
      <c r="E22" s="11">
        <v>0</v>
      </c>
      <c r="F22" s="12">
        <f>_XLL.PTREENODEVALUE(treeCalc_1!$F$2,3)</f>
        <v>0</v>
      </c>
      <c r="G22" s="4"/>
      <c r="H22" s="4"/>
      <c r="I22" s="13"/>
    </row>
    <row r="23" spans="3:9" ht="15" customHeight="1">
      <c r="C23" s="10"/>
      <c r="D23" s="4"/>
      <c r="E23" s="4"/>
      <c r="F23" s="16">
        <v>0.4</v>
      </c>
      <c r="G23" s="17">
        <f>_XLL.PTREENODEPROBABILITY(treeCalc_1!$F$2,8)</f>
        <v>0</v>
      </c>
      <c r="H23" s="4"/>
      <c r="I23" s="13"/>
    </row>
    <row r="24" spans="3:9" ht="15" customHeight="1">
      <c r="C24" s="10"/>
      <c r="D24" s="4"/>
      <c r="E24" s="4"/>
      <c r="F24" s="11">
        <v>0</v>
      </c>
      <c r="G24" s="12">
        <f>_XLL.PTREENODEVALUE(treeCalc_1!$F$2,8)</f>
        <v>0</v>
      </c>
      <c r="H24" s="4"/>
      <c r="I24" s="13"/>
    </row>
    <row r="25" spans="3:9" ht="15" customHeight="1">
      <c r="C25" s="10"/>
      <c r="D25" s="4"/>
      <c r="E25" s="4"/>
      <c r="F25" s="4"/>
      <c r="G25" s="4"/>
      <c r="H25" s="16">
        <v>0.8</v>
      </c>
      <c r="I25" s="18">
        <f>_XLL.PTREENODEPROBABILITY(treeCalc_1!$F$2,15)</f>
        <v>0.48</v>
      </c>
    </row>
    <row r="26" spans="3:9" ht="15" customHeight="1">
      <c r="C26" s="10"/>
      <c r="D26" s="4"/>
      <c r="E26" s="4"/>
      <c r="F26" s="4"/>
      <c r="G26" s="4"/>
      <c r="H26" s="11">
        <v>20</v>
      </c>
      <c r="I26" s="19">
        <f>_XLL.PTREENODEVALUE(treeCalc_1!$F$2,15)</f>
        <v>17</v>
      </c>
    </row>
    <row r="27" spans="3:9" ht="15" customHeight="1">
      <c r="C27" s="10"/>
      <c r="D27" s="4"/>
      <c r="E27" s="4"/>
      <c r="F27" s="4"/>
      <c r="G27" s="20" t="b">
        <f>_XLL.PTREENODEDECISION(treeCalc_1!$F$2,11)</f>
        <v>1</v>
      </c>
      <c r="H27" s="15" t="s">
        <v>66</v>
      </c>
      <c r="I27" s="13"/>
    </row>
    <row r="28" spans="3:9" ht="15" customHeight="1">
      <c r="C28" s="10"/>
      <c r="D28" s="4"/>
      <c r="E28" s="4"/>
      <c r="F28" s="4"/>
      <c r="G28" s="11">
        <v>0</v>
      </c>
      <c r="H28" s="12">
        <f>_XLL.PTREENODEVALUE(treeCalc_1!$F$2,11)</f>
        <v>9.000000000000002</v>
      </c>
      <c r="I28" s="13"/>
    </row>
    <row r="29" spans="3:9" ht="15" customHeight="1">
      <c r="C29" s="10"/>
      <c r="D29" s="4"/>
      <c r="E29" s="4"/>
      <c r="F29" s="4"/>
      <c r="G29" s="4"/>
      <c r="H29" s="16">
        <v>0.2</v>
      </c>
      <c r="I29" s="18">
        <f>_XLL.PTREENODEPROBABILITY(treeCalc_1!$F$2,16)</f>
        <v>0.12</v>
      </c>
    </row>
    <row r="30" spans="3:9" ht="15" customHeight="1">
      <c r="C30" s="10"/>
      <c r="D30" s="4"/>
      <c r="E30" s="4"/>
      <c r="F30" s="4"/>
      <c r="G30" s="4"/>
      <c r="H30" s="11">
        <v>-20</v>
      </c>
      <c r="I30" s="19">
        <f>_XLL.PTREENODEVALUE(treeCalc_1!$F$2,16)</f>
        <v>-23</v>
      </c>
    </row>
    <row r="31" spans="3:9" ht="15" customHeight="1">
      <c r="C31" s="10"/>
      <c r="D31" s="4"/>
      <c r="E31" s="4"/>
      <c r="F31" s="16">
        <v>0.6</v>
      </c>
      <c r="G31" s="15" t="s">
        <v>63</v>
      </c>
      <c r="H31" s="4"/>
      <c r="I31" s="13"/>
    </row>
    <row r="32" spans="3:9" ht="15" customHeight="1">
      <c r="C32" s="10"/>
      <c r="D32" s="4"/>
      <c r="E32" s="4"/>
      <c r="F32" s="11">
        <v>0</v>
      </c>
      <c r="G32" s="12">
        <f>_XLL.PTREENODEVALUE(treeCalc_1!$F$2,9)</f>
        <v>9.000000000000002</v>
      </c>
      <c r="H32" s="4"/>
      <c r="I32" s="13"/>
    </row>
    <row r="33" spans="3:9" ht="15" customHeight="1">
      <c r="C33" s="10"/>
      <c r="D33" s="4"/>
      <c r="E33" s="4"/>
      <c r="F33" s="4"/>
      <c r="G33" s="4"/>
      <c r="H33" s="16">
        <v>0.8</v>
      </c>
      <c r="I33" s="18">
        <f>_XLL.PTREENODEPROBABILITY(treeCalc_1!$F$2,17)</f>
        <v>0</v>
      </c>
    </row>
    <row r="34" spans="3:9" ht="15" customHeight="1">
      <c r="C34" s="10"/>
      <c r="D34" s="4"/>
      <c r="E34" s="4"/>
      <c r="F34" s="4"/>
      <c r="G34" s="4"/>
      <c r="H34" s="11">
        <v>0</v>
      </c>
      <c r="I34" s="19">
        <f>_XLL.PTREENODEVALUE(treeCalc_1!$F$2,17)</f>
        <v>-3</v>
      </c>
    </row>
    <row r="35" spans="3:9" ht="15" customHeight="1">
      <c r="C35" s="10"/>
      <c r="D35" s="4"/>
      <c r="E35" s="4"/>
      <c r="F35" s="4"/>
      <c r="G35" s="20" t="b">
        <f>_XLL.PTREENODEDECISION(treeCalc_1!$F$2,12)</f>
        <v>0</v>
      </c>
      <c r="H35" s="15" t="s">
        <v>66</v>
      </c>
      <c r="I35" s="13"/>
    </row>
    <row r="36" spans="3:9" ht="15" customHeight="1">
      <c r="C36" s="10"/>
      <c r="D36" s="4"/>
      <c r="E36" s="4"/>
      <c r="F36" s="4"/>
      <c r="G36" s="11">
        <v>0</v>
      </c>
      <c r="H36" s="12">
        <f>_XLL.PTREENODEVALUE(treeCalc_1!$F$2,12)</f>
        <v>-3.0000000000000004</v>
      </c>
      <c r="I36" s="13"/>
    </row>
    <row r="37" spans="3:9" ht="15" customHeight="1">
      <c r="C37" s="10"/>
      <c r="D37" s="4"/>
      <c r="E37" s="4"/>
      <c r="F37" s="4"/>
      <c r="G37" s="4"/>
      <c r="H37" s="16">
        <v>0.2</v>
      </c>
      <c r="I37" s="18">
        <f>_XLL.PTREENODEPROBABILITY(treeCalc_1!$F$2,18)</f>
        <v>0</v>
      </c>
    </row>
    <row r="38" spans="3:9" ht="15" customHeight="1">
      <c r="C38" s="10"/>
      <c r="D38" s="4"/>
      <c r="E38" s="4"/>
      <c r="F38" s="4"/>
      <c r="G38" s="4"/>
      <c r="H38" s="11">
        <v>0</v>
      </c>
      <c r="I38" s="19">
        <f>_XLL.PTREENODEVALUE(treeCalc_1!$F$2,18)</f>
        <v>-3</v>
      </c>
    </row>
    <row r="39" spans="3:9" ht="15" customHeight="1">
      <c r="C39" s="10"/>
      <c r="D39" s="4"/>
      <c r="E39" s="14" t="b">
        <f>_XLL.PTREENODEDECISION(treeCalc_1!$F$2,4)</f>
        <v>1</v>
      </c>
      <c r="F39" s="15" t="s">
        <v>50</v>
      </c>
      <c r="G39" s="4"/>
      <c r="H39" s="4"/>
      <c r="I39" s="13"/>
    </row>
    <row r="40" spans="3:9" ht="15" customHeight="1">
      <c r="C40" s="10"/>
      <c r="D40" s="4"/>
      <c r="E40" s="11">
        <v>-3</v>
      </c>
      <c r="F40" s="12">
        <f>_XLL.PTREENODEVALUE(treeCalc_1!$F$2,4)</f>
        <v>4.200000000000001</v>
      </c>
      <c r="G40" s="4"/>
      <c r="H40" s="4"/>
      <c r="I40" s="13"/>
    </row>
    <row r="41" spans="3:9" ht="15" customHeight="1">
      <c r="C41" s="10"/>
      <c r="D41" s="4"/>
      <c r="E41" s="4"/>
      <c r="F41" s="4"/>
      <c r="G41" s="4"/>
      <c r="H41" s="16">
        <v>0.3</v>
      </c>
      <c r="I41" s="18">
        <f>_XLL.PTREENODEPROBABILITY(treeCalc_1!$F$2,19)</f>
        <v>0</v>
      </c>
    </row>
    <row r="42" spans="3:9" ht="15" customHeight="1">
      <c r="C42" s="10"/>
      <c r="D42" s="4"/>
      <c r="E42" s="4"/>
      <c r="F42" s="4"/>
      <c r="G42" s="4"/>
      <c r="H42" s="11">
        <v>20</v>
      </c>
      <c r="I42" s="19">
        <f>_XLL.PTREENODEVALUE(treeCalc_1!$F$2,19)</f>
        <v>17</v>
      </c>
    </row>
    <row r="43" spans="3:9" ht="15" customHeight="1">
      <c r="C43" s="10"/>
      <c r="D43" s="4"/>
      <c r="E43" s="4"/>
      <c r="F43" s="4"/>
      <c r="G43" s="20" t="b">
        <f>_XLL.PTREENODEDECISION(treeCalc_1!$F$2,13)</f>
        <v>0</v>
      </c>
      <c r="H43" s="15" t="s">
        <v>66</v>
      </c>
      <c r="I43" s="13"/>
    </row>
    <row r="44" spans="3:9" ht="15" customHeight="1">
      <c r="C44" s="10"/>
      <c r="D44" s="4"/>
      <c r="E44" s="4"/>
      <c r="F44" s="4"/>
      <c r="G44" s="11">
        <v>0</v>
      </c>
      <c r="H44" s="12">
        <f>_XLL.PTREENODEVALUE(treeCalc_1!$F$2,13)</f>
        <v>-11</v>
      </c>
      <c r="I44" s="13"/>
    </row>
    <row r="45" spans="3:9" ht="15" customHeight="1">
      <c r="C45" s="10"/>
      <c r="D45" s="4"/>
      <c r="E45" s="4"/>
      <c r="F45" s="4"/>
      <c r="G45" s="4"/>
      <c r="H45" s="16">
        <v>0.7</v>
      </c>
      <c r="I45" s="18">
        <f>_XLL.PTREENODEPROBABILITY(treeCalc_1!$F$2,20)</f>
        <v>0</v>
      </c>
    </row>
    <row r="46" spans="3:9" ht="15" customHeight="1">
      <c r="C46" s="10"/>
      <c r="D46" s="4"/>
      <c r="E46" s="4"/>
      <c r="F46" s="4"/>
      <c r="G46" s="4"/>
      <c r="H46" s="11">
        <v>-20</v>
      </c>
      <c r="I46" s="19">
        <f>_XLL.PTREENODEVALUE(treeCalc_1!$F$2,20)</f>
        <v>-23</v>
      </c>
    </row>
    <row r="47" spans="3:9" ht="15" customHeight="1">
      <c r="C47" s="10"/>
      <c r="D47" s="4"/>
      <c r="E47" s="4"/>
      <c r="F47" s="16">
        <v>0.4</v>
      </c>
      <c r="G47" s="15" t="s">
        <v>63</v>
      </c>
      <c r="H47" s="4"/>
      <c r="I47" s="13"/>
    </row>
    <row r="48" spans="3:9" ht="15" customHeight="1">
      <c r="C48" s="10"/>
      <c r="D48" s="4"/>
      <c r="E48" s="4"/>
      <c r="F48" s="11">
        <v>0</v>
      </c>
      <c r="G48" s="12">
        <f>_XLL.PTREENODEVALUE(treeCalc_1!$F$2,10)</f>
        <v>-3</v>
      </c>
      <c r="H48" s="4"/>
      <c r="I48" s="13"/>
    </row>
    <row r="49" spans="3:9" ht="15" customHeight="1">
      <c r="C49" s="10"/>
      <c r="D49" s="4"/>
      <c r="E49" s="4"/>
      <c r="F49" s="4"/>
      <c r="G49" s="4"/>
      <c r="H49" s="16">
        <v>0.6</v>
      </c>
      <c r="I49" s="18">
        <f>_XLL.PTREENODEPROBABILITY(treeCalc_1!$F$2,21)</f>
        <v>0.24</v>
      </c>
    </row>
    <row r="50" spans="3:9" ht="15" customHeight="1">
      <c r="C50" s="10"/>
      <c r="D50" s="4"/>
      <c r="E50" s="4"/>
      <c r="F50" s="4"/>
      <c r="G50" s="4"/>
      <c r="H50" s="11">
        <v>0</v>
      </c>
      <c r="I50" s="19">
        <f>_XLL.PTREENODEVALUE(treeCalc_1!$F$2,21)</f>
        <v>-3</v>
      </c>
    </row>
    <row r="51" spans="3:9" ht="15" customHeight="1">
      <c r="C51" s="10"/>
      <c r="D51" s="4"/>
      <c r="E51" s="4"/>
      <c r="F51" s="4"/>
      <c r="G51" s="20" t="b">
        <f>_XLL.PTREENODEDECISION(treeCalc_1!$F$2,14)</f>
        <v>1</v>
      </c>
      <c r="H51" s="15" t="s">
        <v>66</v>
      </c>
      <c r="I51" s="13"/>
    </row>
    <row r="52" spans="3:9" ht="15" customHeight="1">
      <c r="C52" s="10"/>
      <c r="D52" s="4"/>
      <c r="E52" s="4"/>
      <c r="F52" s="4"/>
      <c r="G52" s="11">
        <v>0</v>
      </c>
      <c r="H52" s="12">
        <f>_XLL.PTREENODEVALUE(treeCalc_1!$F$2,14)</f>
        <v>-3</v>
      </c>
      <c r="I52" s="13"/>
    </row>
    <row r="53" spans="3:9" ht="15" customHeight="1">
      <c r="C53" s="10"/>
      <c r="D53" s="4"/>
      <c r="E53" s="4"/>
      <c r="F53" s="4"/>
      <c r="G53" s="4"/>
      <c r="H53" s="16">
        <v>0.4</v>
      </c>
      <c r="I53" s="18">
        <f>_XLL.PTREENODEPROBABILITY(treeCalc_1!$F$2,22)</f>
        <v>0.16000000000000003</v>
      </c>
    </row>
    <row r="54" spans="3:9" ht="15" customHeight="1" thickBot="1">
      <c r="C54" s="21"/>
      <c r="D54" s="22"/>
      <c r="E54" s="22"/>
      <c r="F54" s="22"/>
      <c r="G54" s="22"/>
      <c r="H54" s="23">
        <v>0</v>
      </c>
      <c r="I54" s="24">
        <f>_XLL.PTREENODEVALUE(treeCalc_1!$F$2,22)</f>
        <v>-3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A1" sqref="A1"/>
    </sheetView>
  </sheetViews>
  <sheetFormatPr defaultColWidth="15.7109375" defaultRowHeight="15"/>
  <cols>
    <col min="1" max="16384" width="15.7109375" style="1" customWidth="1"/>
  </cols>
  <sheetData>
    <row r="1" spans="1:12" ht="15">
      <c r="A1" s="1" t="s">
        <v>0</v>
      </c>
      <c r="B1" s="2" t="s">
        <v>82</v>
      </c>
      <c r="E1" s="1" t="s">
        <v>8</v>
      </c>
      <c r="F1" s="1">
        <v>3</v>
      </c>
      <c r="H1" s="1" t="s">
        <v>14</v>
      </c>
      <c r="I1" s="2" t="s">
        <v>40</v>
      </c>
      <c r="K1" s="1" t="s">
        <v>19</v>
      </c>
      <c r="L1" s="1">
        <v>100</v>
      </c>
    </row>
    <row r="2" spans="1:6" ht="15">
      <c r="A2" s="1" t="s">
        <v>1</v>
      </c>
      <c r="B2" s="1" t="e">
        <f>'Flip a Coin'!#REF!</f>
        <v>#REF!</v>
      </c>
      <c r="E2" s="1" t="s">
        <v>9</v>
      </c>
      <c r="F2" s="1">
        <f>_XLL.PTREEEVALUATE5(B3,$L$11:$L$15,$J$11:$J$15,$K$11:$K$15,$N$11:$N$15,$G$11:$G$15,,L1)</f>
        <v>360596</v>
      </c>
    </row>
    <row r="3" spans="1:9" ht="15">
      <c r="A3" s="1" t="s">
        <v>2</v>
      </c>
      <c r="B3" s="1" t="s">
        <v>75</v>
      </c>
      <c r="E3" s="1" t="s">
        <v>10</v>
      </c>
      <c r="F3" s="2" t="s">
        <v>36</v>
      </c>
      <c r="H3" s="1" t="s">
        <v>15</v>
      </c>
      <c r="I3" s="3" t="s">
        <v>38</v>
      </c>
    </row>
    <row r="4" spans="1:9" ht="15">
      <c r="A4" s="1" t="s">
        <v>3</v>
      </c>
      <c r="B4" s="1" t="s">
        <v>35</v>
      </c>
      <c r="E4" s="1" t="s">
        <v>11</v>
      </c>
      <c r="F4" s="2" t="s">
        <v>37</v>
      </c>
      <c r="H4" s="1" t="s">
        <v>16</v>
      </c>
      <c r="I4" s="2" t="s">
        <v>39</v>
      </c>
    </row>
    <row r="5" spans="1:9" ht="15">
      <c r="A5" s="1" t="s">
        <v>4</v>
      </c>
      <c r="B5" s="1">
        <v>0</v>
      </c>
      <c r="E5" s="1" t="s">
        <v>12</v>
      </c>
      <c r="F5" s="2" t="s">
        <v>37</v>
      </c>
      <c r="H5" s="1" t="s">
        <v>17</v>
      </c>
      <c r="I5" s="3" t="s">
        <v>38</v>
      </c>
    </row>
    <row r="6" spans="1:9" ht="15">
      <c r="A6" s="1" t="s">
        <v>5</v>
      </c>
      <c r="E6" s="1" t="s">
        <v>13</v>
      </c>
      <c r="F6" s="2" t="s">
        <v>36</v>
      </c>
      <c r="H6" s="1" t="s">
        <v>18</v>
      </c>
      <c r="I6" s="2" t="s">
        <v>39</v>
      </c>
    </row>
    <row r="7" ht="15">
      <c r="A7" s="1" t="s">
        <v>6</v>
      </c>
    </row>
    <row r="8" spans="1:2" ht="15">
      <c r="A8" s="1" t="s">
        <v>7</v>
      </c>
      <c r="B8" s="1">
        <v>5</v>
      </c>
    </row>
    <row r="10" spans="1:16" ht="15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25</v>
      </c>
      <c r="G10" s="1" t="s">
        <v>26</v>
      </c>
      <c r="H10" s="1" t="s">
        <v>27</v>
      </c>
      <c r="I10" s="1" t="s">
        <v>28</v>
      </c>
      <c r="J10" s="1" t="s">
        <v>29</v>
      </c>
      <c r="K10" s="1" t="s">
        <v>30</v>
      </c>
      <c r="L10" s="1" t="s">
        <v>2</v>
      </c>
      <c r="M10" s="1" t="s">
        <v>31</v>
      </c>
      <c r="N10" s="1" t="s">
        <v>32</v>
      </c>
      <c r="O10" s="1" t="s">
        <v>33</v>
      </c>
      <c r="P10" s="1" t="s">
        <v>34</v>
      </c>
    </row>
    <row r="11" spans="1:16" ht="15">
      <c r="A11" s="1">
        <f>'Flip a Coin'!$E$12</f>
        <v>5000</v>
      </c>
      <c r="B11" s="1" t="str">
        <f>B1</f>
        <v>Coin Flip</v>
      </c>
      <c r="C11" s="1">
        <v>0</v>
      </c>
      <c r="I11" s="1" t="s">
        <v>41</v>
      </c>
      <c r="J11" s="1">
        <f>'Flip a Coin'!$D$12</f>
        <v>0</v>
      </c>
      <c r="K11" s="1">
        <f>'Flip a Coin'!$D$11</f>
        <v>0</v>
      </c>
      <c r="L11" s="1" t="s">
        <v>76</v>
      </c>
      <c r="M11" s="2" t="s">
        <v>42</v>
      </c>
      <c r="O11" s="1" t="str">
        <f>'Flip a Coin'!$E$11</f>
        <v>Decision</v>
      </c>
      <c r="P11" s="1" t="b">
        <v>0</v>
      </c>
    </row>
    <row r="12" spans="1:16" ht="15">
      <c r="A12" s="1">
        <f>'Flip a Coin'!$F$10</f>
        <v>4000</v>
      </c>
      <c r="B12" s="2" t="s">
        <v>78</v>
      </c>
      <c r="C12" s="1">
        <v>0</v>
      </c>
      <c r="H12" s="1" t="s">
        <v>41</v>
      </c>
      <c r="I12" s="1" t="s">
        <v>41</v>
      </c>
      <c r="J12" s="1">
        <f>'Flip a Coin'!$E$10</f>
        <v>4000</v>
      </c>
      <c r="L12" s="1" t="s">
        <v>47</v>
      </c>
      <c r="M12" s="2" t="s">
        <v>42</v>
      </c>
      <c r="P12" s="1" t="b">
        <v>0</v>
      </c>
    </row>
    <row r="13" spans="1:16" ht="15">
      <c r="A13" s="1">
        <f>'Flip a Coin'!$F$16</f>
        <v>5000</v>
      </c>
      <c r="B13" s="2" t="s">
        <v>77</v>
      </c>
      <c r="C13" s="1">
        <v>0</v>
      </c>
      <c r="I13" s="1" t="s">
        <v>41</v>
      </c>
      <c r="J13" s="1">
        <f>'Flip a Coin'!$E$16</f>
        <v>0</v>
      </c>
      <c r="L13" s="1" t="s">
        <v>79</v>
      </c>
      <c r="M13" s="2" t="s">
        <v>42</v>
      </c>
      <c r="O13" s="1" t="str">
        <f>'Flip a Coin'!$F$15</f>
        <v>Chance</v>
      </c>
      <c r="P13" s="1" t="b">
        <v>0</v>
      </c>
    </row>
    <row r="14" spans="1:16" ht="15">
      <c r="A14" s="1">
        <f>'Flip a Coin'!$G$14</f>
        <v>10000</v>
      </c>
      <c r="B14" s="2" t="s">
        <v>80</v>
      </c>
      <c r="C14" s="1">
        <v>0</v>
      </c>
      <c r="H14" s="1" t="s">
        <v>41</v>
      </c>
      <c r="I14" s="1" t="s">
        <v>41</v>
      </c>
      <c r="J14" s="1">
        <f>'Flip a Coin'!$F$14</f>
        <v>10000</v>
      </c>
      <c r="K14" s="1">
        <f>'Flip a Coin'!$F$13</f>
        <v>0.5</v>
      </c>
      <c r="L14" s="1" t="s">
        <v>57</v>
      </c>
      <c r="M14" s="2" t="s">
        <v>42</v>
      </c>
      <c r="P14" s="1" t="b">
        <v>0</v>
      </c>
    </row>
    <row r="15" spans="1:16" ht="15">
      <c r="A15" s="1">
        <f>'Flip a Coin'!$G$18</f>
        <v>0</v>
      </c>
      <c r="B15" s="2" t="s">
        <v>81</v>
      </c>
      <c r="C15" s="1">
        <v>0</v>
      </c>
      <c r="H15" s="1" t="s">
        <v>41</v>
      </c>
      <c r="I15" s="1" t="s">
        <v>41</v>
      </c>
      <c r="J15" s="1">
        <f>'Flip a Coin'!$F$18</f>
        <v>0</v>
      </c>
      <c r="K15" s="1">
        <f>'Flip a Coin'!$F$17</f>
        <v>0.5</v>
      </c>
      <c r="L15" s="1" t="s">
        <v>57</v>
      </c>
      <c r="M15" s="2" t="s">
        <v>42</v>
      </c>
      <c r="P15" s="1" t="b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" sqref="A1"/>
    </sheetView>
  </sheetViews>
  <sheetFormatPr defaultColWidth="15.7109375" defaultRowHeight="15"/>
  <cols>
    <col min="1" max="16384" width="15.7109375" style="1" customWidth="1"/>
  </cols>
  <sheetData>
    <row r="1" spans="1:12" ht="15">
      <c r="A1" s="1" t="s">
        <v>0</v>
      </c>
      <c r="B1" s="2" t="s">
        <v>44</v>
      </c>
      <c r="E1" s="1" t="s">
        <v>8</v>
      </c>
      <c r="F1" s="1">
        <v>3</v>
      </c>
      <c r="H1" s="1" t="s">
        <v>14</v>
      </c>
      <c r="I1" s="2" t="s">
        <v>40</v>
      </c>
      <c r="K1" s="1" t="s">
        <v>19</v>
      </c>
      <c r="L1" s="1">
        <v>100</v>
      </c>
    </row>
    <row r="2" spans="1:6" ht="15">
      <c r="A2" s="1" t="s">
        <v>1</v>
      </c>
      <c r="B2" s="1" t="e">
        <f>'Invest or Not'!#REF!</f>
        <v>#REF!</v>
      </c>
      <c r="E2" s="1" t="s">
        <v>9</v>
      </c>
      <c r="F2" s="1">
        <f>_XLL.PTREEEVALUATE5(B3,$L$11:$L$32,$J$11:$J$32,$K$11:$K$32,$N$11:$N$32,$G$11:$G$32,,L1)</f>
        <v>463507</v>
      </c>
    </row>
    <row r="3" spans="1:9" ht="15">
      <c r="A3" s="1" t="s">
        <v>2</v>
      </c>
      <c r="B3" s="1" t="s">
        <v>43</v>
      </c>
      <c r="E3" s="1" t="s">
        <v>10</v>
      </c>
      <c r="F3" s="2" t="s">
        <v>36</v>
      </c>
      <c r="H3" s="1" t="s">
        <v>15</v>
      </c>
      <c r="I3" s="3" t="s">
        <v>38</v>
      </c>
    </row>
    <row r="4" spans="1:9" ht="15">
      <c r="A4" s="1" t="s">
        <v>3</v>
      </c>
      <c r="B4" s="1" t="s">
        <v>35</v>
      </c>
      <c r="E4" s="1" t="s">
        <v>11</v>
      </c>
      <c r="F4" s="2" t="s">
        <v>37</v>
      </c>
      <c r="H4" s="1" t="s">
        <v>16</v>
      </c>
      <c r="I4" s="2" t="s">
        <v>39</v>
      </c>
    </row>
    <row r="5" spans="1:9" ht="15">
      <c r="A5" s="1" t="s">
        <v>4</v>
      </c>
      <c r="B5" s="1">
        <v>0</v>
      </c>
      <c r="E5" s="1" t="s">
        <v>12</v>
      </c>
      <c r="F5" s="2" t="s">
        <v>37</v>
      </c>
      <c r="H5" s="1" t="s">
        <v>17</v>
      </c>
      <c r="I5" s="3" t="s">
        <v>38</v>
      </c>
    </row>
    <row r="6" spans="1:9" ht="15">
      <c r="A6" s="1" t="s">
        <v>5</v>
      </c>
      <c r="E6" s="1" t="s">
        <v>13</v>
      </c>
      <c r="F6" s="2" t="s">
        <v>36</v>
      </c>
      <c r="H6" s="1" t="s">
        <v>18</v>
      </c>
      <c r="I6" s="2" t="s">
        <v>39</v>
      </c>
    </row>
    <row r="7" ht="15">
      <c r="A7" s="1" t="s">
        <v>6</v>
      </c>
    </row>
    <row r="8" spans="1:2" ht="15">
      <c r="A8" s="1" t="s">
        <v>7</v>
      </c>
      <c r="B8" s="1">
        <v>22</v>
      </c>
    </row>
    <row r="10" spans="1:16" ht="15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25</v>
      </c>
      <c r="G10" s="1" t="s">
        <v>26</v>
      </c>
      <c r="H10" s="1" t="s">
        <v>27</v>
      </c>
      <c r="I10" s="1" t="s">
        <v>28</v>
      </c>
      <c r="J10" s="1" t="s">
        <v>29</v>
      </c>
      <c r="K10" s="1" t="s">
        <v>30</v>
      </c>
      <c r="L10" s="1" t="s">
        <v>2</v>
      </c>
      <c r="M10" s="1" t="s">
        <v>31</v>
      </c>
      <c r="N10" s="1" t="s">
        <v>32</v>
      </c>
      <c r="O10" s="1" t="s">
        <v>33</v>
      </c>
      <c r="P10" s="1" t="s">
        <v>34</v>
      </c>
    </row>
    <row r="11" spans="1:16" ht="15">
      <c r="A11" s="1">
        <f>'Invest or Not'!$E$18</f>
        <v>4.200000000000001</v>
      </c>
      <c r="B11" s="1" t="str">
        <f>B1</f>
        <v>Expected Returns</v>
      </c>
      <c r="C11" s="1">
        <v>0</v>
      </c>
      <c r="I11" s="1" t="s">
        <v>41</v>
      </c>
      <c r="J11" s="1">
        <f>'Invest or Not'!$D$18</f>
        <v>0</v>
      </c>
      <c r="K11" s="1">
        <f>'Invest or Not'!$D$17</f>
        <v>0</v>
      </c>
      <c r="L11" s="1" t="s">
        <v>51</v>
      </c>
      <c r="M11" s="2" t="s">
        <v>42</v>
      </c>
      <c r="O11" s="1" t="str">
        <f>'Invest or Not'!$E$17</f>
        <v>Decision 1</v>
      </c>
      <c r="P11" s="1" t="b">
        <v>0</v>
      </c>
    </row>
    <row r="12" spans="1:16" ht="15">
      <c r="A12" s="1">
        <f>'Invest or Not'!$F$14</f>
        <v>3.9999999999999996</v>
      </c>
      <c r="B12" s="2" t="s">
        <v>48</v>
      </c>
      <c r="C12" s="1">
        <v>0</v>
      </c>
      <c r="I12" s="1" t="s">
        <v>41</v>
      </c>
      <c r="J12" s="1">
        <f>'Invest or Not'!$E$14</f>
        <v>0</v>
      </c>
      <c r="L12" s="1" t="s">
        <v>54</v>
      </c>
      <c r="M12" s="2" t="s">
        <v>42</v>
      </c>
      <c r="O12" s="1" t="str">
        <f>'Invest or Not'!$F$13</f>
        <v>Outcome</v>
      </c>
      <c r="P12" s="1" t="b">
        <v>0</v>
      </c>
    </row>
    <row r="13" spans="1:16" ht="15">
      <c r="A13" s="1">
        <f>'Invest or Not'!$F$22</f>
        <v>0</v>
      </c>
      <c r="B13" s="2" t="s">
        <v>49</v>
      </c>
      <c r="C13" s="1">
        <v>0</v>
      </c>
      <c r="I13" s="1" t="s">
        <v>41</v>
      </c>
      <c r="J13" s="1">
        <f>'Invest or Not'!$E$22</f>
        <v>0</v>
      </c>
      <c r="L13" s="1" t="s">
        <v>58</v>
      </c>
      <c r="M13" s="2" t="s">
        <v>42</v>
      </c>
      <c r="O13" s="1" t="str">
        <f>'Invest or Not'!$F$21</f>
        <v>Chance</v>
      </c>
      <c r="P13" s="1" t="b">
        <v>0</v>
      </c>
    </row>
    <row r="14" spans="1:16" ht="15">
      <c r="A14" s="1">
        <f>'Invest or Not'!$F$40</f>
        <v>4.200000000000001</v>
      </c>
      <c r="B14" s="2" t="s">
        <v>50</v>
      </c>
      <c r="C14" s="1">
        <v>0</v>
      </c>
      <c r="I14" s="1" t="s">
        <v>41</v>
      </c>
      <c r="J14" s="1">
        <f>'Invest or Not'!$E$40</f>
        <v>-3</v>
      </c>
      <c r="L14" s="1" t="s">
        <v>59</v>
      </c>
      <c r="M14" s="2" t="s">
        <v>42</v>
      </c>
      <c r="O14" s="1" t="str">
        <f>'Invest or Not'!$F$39</f>
        <v>Advice</v>
      </c>
      <c r="P14" s="1" t="b">
        <v>0</v>
      </c>
    </row>
    <row r="15" spans="1:16" ht="15">
      <c r="A15" s="1">
        <f>'Invest or Not'!$G$12</f>
        <v>20</v>
      </c>
      <c r="B15" s="2" t="s">
        <v>55</v>
      </c>
      <c r="C15" s="1">
        <v>0</v>
      </c>
      <c r="H15" s="1" t="s">
        <v>41</v>
      </c>
      <c r="I15" s="1" t="s">
        <v>41</v>
      </c>
      <c r="J15" s="1">
        <f>'Invest or Not'!$F$12</f>
        <v>20</v>
      </c>
      <c r="K15" s="1">
        <f>'Invest or Not'!$F$11</f>
        <v>0.6</v>
      </c>
      <c r="L15" s="1" t="s">
        <v>53</v>
      </c>
      <c r="M15" s="2" t="s">
        <v>42</v>
      </c>
      <c r="P15" s="1" t="b">
        <v>0</v>
      </c>
    </row>
    <row r="16" spans="1:16" ht="15">
      <c r="A16" s="1">
        <f>'Invest or Not'!$G$16</f>
        <v>-20</v>
      </c>
      <c r="B16" s="2" t="s">
        <v>56</v>
      </c>
      <c r="C16" s="1">
        <v>0</v>
      </c>
      <c r="H16" s="1" t="s">
        <v>41</v>
      </c>
      <c r="I16" s="1" t="s">
        <v>41</v>
      </c>
      <c r="J16" s="1">
        <f>'Invest or Not'!$F$16</f>
        <v>-20</v>
      </c>
      <c r="K16" s="1">
        <f>'Invest or Not'!$F$15</f>
        <v>0.4</v>
      </c>
      <c r="L16" s="1" t="s">
        <v>53</v>
      </c>
      <c r="M16" s="2" t="s">
        <v>42</v>
      </c>
      <c r="P16" s="1" t="b">
        <v>0</v>
      </c>
    </row>
    <row r="17" spans="1:16" ht="15">
      <c r="A17" s="1">
        <f>'Invest or Not'!$G$20</f>
        <v>0</v>
      </c>
      <c r="B17" s="2" t="s">
        <v>55</v>
      </c>
      <c r="C17" s="1">
        <v>0</v>
      </c>
      <c r="H17" s="1" t="s">
        <v>41</v>
      </c>
      <c r="I17" s="1" t="s">
        <v>41</v>
      </c>
      <c r="J17" s="1">
        <f>'Invest or Not'!$F$20</f>
        <v>0</v>
      </c>
      <c r="K17" s="1">
        <f>'Invest or Not'!$F$19</f>
        <v>0.6</v>
      </c>
      <c r="L17" s="1" t="s">
        <v>57</v>
      </c>
      <c r="M17" s="2" t="s">
        <v>42</v>
      </c>
      <c r="P17" s="1" t="b">
        <v>0</v>
      </c>
    </row>
    <row r="18" spans="1:16" ht="15">
      <c r="A18" s="1">
        <f>'Invest or Not'!$G$24</f>
        <v>0</v>
      </c>
      <c r="B18" s="2" t="s">
        <v>56</v>
      </c>
      <c r="C18" s="1">
        <v>0</v>
      </c>
      <c r="H18" s="1" t="s">
        <v>41</v>
      </c>
      <c r="I18" s="1" t="s">
        <v>41</v>
      </c>
      <c r="J18" s="1">
        <f>'Invest or Not'!$F$24</f>
        <v>0</v>
      </c>
      <c r="K18" s="1">
        <f>'Invest or Not'!$F$23</f>
        <v>0.4</v>
      </c>
      <c r="L18" s="1" t="s">
        <v>57</v>
      </c>
      <c r="M18" s="2" t="s">
        <v>42</v>
      </c>
      <c r="P18" s="1" t="b">
        <v>0</v>
      </c>
    </row>
    <row r="19" spans="1:16" ht="15">
      <c r="A19" s="1">
        <f>'Invest or Not'!$G$32</f>
        <v>9.000000000000002</v>
      </c>
      <c r="B19" s="2" t="s">
        <v>60</v>
      </c>
      <c r="C19" s="1">
        <v>0</v>
      </c>
      <c r="I19" s="1" t="s">
        <v>41</v>
      </c>
      <c r="J19" s="1">
        <f>'Invest or Not'!$F$32</f>
        <v>0</v>
      </c>
      <c r="K19" s="1">
        <f>'Invest or Not'!$F$31</f>
        <v>0.6</v>
      </c>
      <c r="L19" s="1" t="s">
        <v>64</v>
      </c>
      <c r="M19" s="2" t="s">
        <v>42</v>
      </c>
      <c r="O19" s="1" t="str">
        <f>'Invest or Not'!$G$31</f>
        <v>Buy or Not</v>
      </c>
      <c r="P19" s="1" t="b">
        <v>0</v>
      </c>
    </row>
    <row r="20" spans="1:16" ht="15">
      <c r="A20" s="1">
        <f>'Invest or Not'!$G$48</f>
        <v>-3</v>
      </c>
      <c r="B20" s="2" t="s">
        <v>61</v>
      </c>
      <c r="C20" s="1">
        <v>0</v>
      </c>
      <c r="I20" s="1" t="s">
        <v>41</v>
      </c>
      <c r="J20" s="1">
        <f>'Invest or Not'!$F$48</f>
        <v>0</v>
      </c>
      <c r="K20" s="1">
        <f>'Invest or Not'!$F$47</f>
        <v>0.4</v>
      </c>
      <c r="L20" s="1" t="s">
        <v>65</v>
      </c>
      <c r="M20" s="2" t="s">
        <v>42</v>
      </c>
      <c r="O20" s="1" t="str">
        <f>'Invest or Not'!$G$47</f>
        <v>Buy or Not</v>
      </c>
      <c r="P20" s="1" t="b">
        <v>0</v>
      </c>
    </row>
    <row r="21" spans="1:16" ht="15">
      <c r="A21" s="1">
        <f>'Invest or Not'!$H$28</f>
        <v>9.000000000000002</v>
      </c>
      <c r="B21" s="2" t="s">
        <v>48</v>
      </c>
      <c r="C21" s="1">
        <v>0</v>
      </c>
      <c r="I21" s="1" t="s">
        <v>41</v>
      </c>
      <c r="J21" s="1">
        <f>'Invest or Not'!$G$28</f>
        <v>0</v>
      </c>
      <c r="L21" s="1" t="s">
        <v>68</v>
      </c>
      <c r="M21" s="2" t="s">
        <v>42</v>
      </c>
      <c r="O21" s="1" t="str">
        <f>'Invest or Not'!$H$27</f>
        <v>Stock</v>
      </c>
      <c r="P21" s="1" t="b">
        <v>0</v>
      </c>
    </row>
    <row r="22" spans="1:16" ht="15">
      <c r="A22" s="1">
        <f>'Invest or Not'!$H$36</f>
        <v>-3.0000000000000004</v>
      </c>
      <c r="B22" s="2" t="s">
        <v>49</v>
      </c>
      <c r="C22" s="1">
        <v>0</v>
      </c>
      <c r="I22" s="1" t="s">
        <v>41</v>
      </c>
      <c r="J22" s="1">
        <f>'Invest or Not'!$G$36</f>
        <v>0</v>
      </c>
      <c r="L22" s="1" t="s">
        <v>69</v>
      </c>
      <c r="M22" s="2" t="s">
        <v>42</v>
      </c>
      <c r="O22" s="1" t="str">
        <f>'Invest or Not'!$H$35</f>
        <v>Stock</v>
      </c>
      <c r="P22" s="1" t="b">
        <v>0</v>
      </c>
    </row>
    <row r="23" spans="1:16" ht="15">
      <c r="A23" s="1">
        <f>'Invest or Not'!$H$44</f>
        <v>-11</v>
      </c>
      <c r="B23" s="2" t="s">
        <v>48</v>
      </c>
      <c r="C23" s="1">
        <v>0</v>
      </c>
      <c r="I23" s="1" t="s">
        <v>41</v>
      </c>
      <c r="J23" s="1">
        <f>'Invest or Not'!$G$44</f>
        <v>0</v>
      </c>
      <c r="L23" s="1" t="s">
        <v>71</v>
      </c>
      <c r="M23" s="2" t="s">
        <v>42</v>
      </c>
      <c r="O23" s="1" t="str">
        <f>'Invest or Not'!$H$43</f>
        <v>Stock</v>
      </c>
      <c r="P23" s="1" t="b">
        <v>0</v>
      </c>
    </row>
    <row r="24" spans="1:16" ht="15">
      <c r="A24" s="1">
        <f>'Invest or Not'!$H$52</f>
        <v>-3</v>
      </c>
      <c r="B24" s="2" t="s">
        <v>49</v>
      </c>
      <c r="C24" s="1">
        <v>0</v>
      </c>
      <c r="I24" s="1" t="s">
        <v>41</v>
      </c>
      <c r="J24" s="1">
        <f>'Invest or Not'!$G$52</f>
        <v>0</v>
      </c>
      <c r="L24" s="1" t="s">
        <v>73</v>
      </c>
      <c r="M24" s="2" t="s">
        <v>42</v>
      </c>
      <c r="O24" s="1" t="str">
        <f>'Invest or Not'!$H$51</f>
        <v>Stock</v>
      </c>
      <c r="P24" s="1" t="b">
        <v>0</v>
      </c>
    </row>
    <row r="25" spans="1:16" ht="15">
      <c r="A25" s="1">
        <f>'Invest or Not'!$I$26</f>
        <v>17</v>
      </c>
      <c r="B25" s="2" t="s">
        <v>55</v>
      </c>
      <c r="C25" s="1">
        <v>0</v>
      </c>
      <c r="H25" s="1" t="s">
        <v>41</v>
      </c>
      <c r="I25" s="1" t="s">
        <v>41</v>
      </c>
      <c r="J25" s="1">
        <f>'Invest or Not'!$H$26</f>
        <v>20</v>
      </c>
      <c r="K25" s="1">
        <f>'Invest or Not'!$H$25</f>
        <v>0.8</v>
      </c>
      <c r="L25" s="1" t="s">
        <v>67</v>
      </c>
      <c r="M25" s="2" t="s">
        <v>42</v>
      </c>
      <c r="P25" s="1" t="b">
        <v>0</v>
      </c>
    </row>
    <row r="26" spans="1:16" ht="15">
      <c r="A26" s="1">
        <f>'Invest or Not'!$I$30</f>
        <v>-23</v>
      </c>
      <c r="B26" s="2" t="s">
        <v>56</v>
      </c>
      <c r="C26" s="1">
        <v>0</v>
      </c>
      <c r="H26" s="1" t="s">
        <v>41</v>
      </c>
      <c r="I26" s="1" t="s">
        <v>41</v>
      </c>
      <c r="J26" s="1">
        <f>'Invest or Not'!$H$30</f>
        <v>-20</v>
      </c>
      <c r="K26" s="1">
        <f>'Invest or Not'!$H$29</f>
        <v>0.2</v>
      </c>
      <c r="L26" s="1" t="s">
        <v>67</v>
      </c>
      <c r="M26" s="2" t="s">
        <v>42</v>
      </c>
      <c r="P26" s="1" t="b">
        <v>0</v>
      </c>
    </row>
    <row r="27" spans="1:16" ht="15">
      <c r="A27" s="1">
        <f>'Invest or Not'!$I$34</f>
        <v>-3</v>
      </c>
      <c r="B27" s="2" t="s">
        <v>55</v>
      </c>
      <c r="C27" s="1">
        <v>0</v>
      </c>
      <c r="H27" s="1" t="s">
        <v>41</v>
      </c>
      <c r="I27" s="1" t="s">
        <v>41</v>
      </c>
      <c r="J27" s="1">
        <f>'Invest or Not'!$H$34</f>
        <v>0</v>
      </c>
      <c r="K27" s="1">
        <f>'Invest or Not'!$H$33</f>
        <v>0.8</v>
      </c>
      <c r="L27" s="1" t="s">
        <v>70</v>
      </c>
      <c r="M27" s="2" t="s">
        <v>42</v>
      </c>
      <c r="P27" s="1" t="b">
        <v>0</v>
      </c>
    </row>
    <row r="28" spans="1:16" ht="15">
      <c r="A28" s="1">
        <f>'Invest or Not'!$I$38</f>
        <v>-3</v>
      </c>
      <c r="B28" s="2" t="s">
        <v>56</v>
      </c>
      <c r="C28" s="1">
        <v>0</v>
      </c>
      <c r="H28" s="1" t="s">
        <v>41</v>
      </c>
      <c r="I28" s="1" t="s">
        <v>41</v>
      </c>
      <c r="J28" s="1">
        <f>'Invest or Not'!$H$38</f>
        <v>0</v>
      </c>
      <c r="K28" s="1">
        <f>'Invest or Not'!$H$37</f>
        <v>0.2</v>
      </c>
      <c r="L28" s="1" t="s">
        <v>70</v>
      </c>
      <c r="M28" s="2" t="s">
        <v>42</v>
      </c>
      <c r="P28" s="1" t="b">
        <v>0</v>
      </c>
    </row>
    <row r="29" spans="1:16" ht="15">
      <c r="A29" s="1">
        <f>'Invest or Not'!$I$42</f>
        <v>17</v>
      </c>
      <c r="B29" s="2" t="s">
        <v>55</v>
      </c>
      <c r="C29" s="1">
        <v>0</v>
      </c>
      <c r="H29" s="1" t="s">
        <v>41</v>
      </c>
      <c r="I29" s="1" t="s">
        <v>41</v>
      </c>
      <c r="J29" s="1">
        <f>'Invest or Not'!$H$42</f>
        <v>20</v>
      </c>
      <c r="K29" s="1">
        <f>'Invest or Not'!$H$41</f>
        <v>0.3</v>
      </c>
      <c r="L29" s="1" t="s">
        <v>72</v>
      </c>
      <c r="M29" s="2" t="s">
        <v>42</v>
      </c>
      <c r="P29" s="1" t="b">
        <v>0</v>
      </c>
    </row>
    <row r="30" spans="1:16" ht="15">
      <c r="A30" s="1">
        <f>'Invest or Not'!$I$46</f>
        <v>-23</v>
      </c>
      <c r="B30" s="2" t="s">
        <v>56</v>
      </c>
      <c r="C30" s="1">
        <v>0</v>
      </c>
      <c r="H30" s="1" t="s">
        <v>41</v>
      </c>
      <c r="I30" s="1" t="s">
        <v>41</v>
      </c>
      <c r="J30" s="1">
        <f>'Invest or Not'!$H$46</f>
        <v>-20</v>
      </c>
      <c r="K30" s="1">
        <f>'Invest or Not'!$H$45</f>
        <v>0.7</v>
      </c>
      <c r="L30" s="1" t="s">
        <v>72</v>
      </c>
      <c r="M30" s="2" t="s">
        <v>42</v>
      </c>
      <c r="P30" s="1" t="b">
        <v>0</v>
      </c>
    </row>
    <row r="31" spans="1:16" ht="15">
      <c r="A31" s="1">
        <f>'Invest or Not'!$I$50</f>
        <v>-3</v>
      </c>
      <c r="B31" s="2" t="s">
        <v>55</v>
      </c>
      <c r="C31" s="1">
        <v>0</v>
      </c>
      <c r="H31" s="1" t="s">
        <v>41</v>
      </c>
      <c r="I31" s="1" t="s">
        <v>41</v>
      </c>
      <c r="J31" s="1">
        <f>'Invest or Not'!$H$50</f>
        <v>0</v>
      </c>
      <c r="K31" s="1">
        <f>'Invest or Not'!$H$49</f>
        <v>0.6</v>
      </c>
      <c r="L31" s="1" t="s">
        <v>74</v>
      </c>
      <c r="M31" s="2" t="s">
        <v>42</v>
      </c>
      <c r="P31" s="1" t="b">
        <v>0</v>
      </c>
    </row>
    <row r="32" spans="1:16" ht="15">
      <c r="A32" s="1">
        <f>'Invest or Not'!$I$54</f>
        <v>-3</v>
      </c>
      <c r="B32" s="2" t="s">
        <v>56</v>
      </c>
      <c r="C32" s="1">
        <v>0</v>
      </c>
      <c r="H32" s="1" t="s">
        <v>41</v>
      </c>
      <c r="I32" s="1" t="s">
        <v>41</v>
      </c>
      <c r="J32" s="1">
        <f>'Invest or Not'!$H$54</f>
        <v>0</v>
      </c>
      <c r="K32" s="1">
        <f>'Invest or Not'!$H$53</f>
        <v>0.4</v>
      </c>
      <c r="L32" s="1" t="s">
        <v>74</v>
      </c>
      <c r="M32" s="2" t="s">
        <v>42</v>
      </c>
      <c r="P32" s="1" t="b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Cardiff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smavak</dc:creator>
  <cp:keywords/>
  <dc:description/>
  <cp:lastModifiedBy>smavak</cp:lastModifiedBy>
  <dcterms:created xsi:type="dcterms:W3CDTF">2010-09-16T07:41:28Z</dcterms:created>
  <dcterms:modified xsi:type="dcterms:W3CDTF">2010-10-05T18:20:16Z</dcterms:modified>
  <cp:category/>
  <cp:version/>
  <cp:contentType/>
  <cp:contentStatus/>
</cp:coreProperties>
</file>